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23040" windowHeight="8616" activeTab="1"/>
  </bookViews>
  <sheets>
    <sheet name="титульна сторінка" sheetId="5" r:id="rId1"/>
    <sheet name="Бакалавр ІБА" sheetId="4" r:id="rId2"/>
  </sheets>
  <definedNames>
    <definedName name="_3.____Дисципліни_вільного_вибору_студента">'Бакалавр ІБА'!$A$67:$X$91</definedName>
    <definedName name="А" localSheetId="1">#REF!</definedName>
    <definedName name="А" localSheetId="0">#REF!</definedName>
    <definedName name="А">#REF!</definedName>
    <definedName name="А1" localSheetId="1">#REF!</definedName>
    <definedName name="А1" localSheetId="0">#REF!</definedName>
    <definedName name="А1">#REF!</definedName>
    <definedName name="_xlnm.Print_Titles" localSheetId="1">'Бакалавр ІБА'!$8:$8</definedName>
    <definedName name="_xlnm.Print_Area" localSheetId="1">'Бакалавр ІБА'!$A$1:$X$115</definedName>
    <definedName name="_xlnm.Print_Area" localSheetId="0">'титульна сторінка'!$A$1:$BJ$35</definedName>
    <definedName name="с22" localSheetId="1">#REF!</definedName>
    <definedName name="с22" localSheetId="0">#REF!</definedName>
    <definedName name="с22">#REF!</definedName>
    <definedName name="с222" localSheetId="1">#REF!</definedName>
    <definedName name="с222" localSheetId="0">#REF!</definedName>
    <definedName name="с222">#REF!</definedName>
  </definedNames>
  <calcPr calcId="162913"/>
</workbook>
</file>

<file path=xl/calcChain.xml><?xml version="1.0" encoding="utf-8"?>
<calcChain xmlns="http://schemas.openxmlformats.org/spreadsheetml/2006/main">
  <c r="BB28" i="5" l="1"/>
  <c r="BC28" i="5"/>
  <c r="P105" i="4"/>
  <c r="P104" i="4"/>
  <c r="P103" i="4"/>
  <c r="C92" i="4"/>
  <c r="D92" i="4"/>
  <c r="E92" i="4"/>
  <c r="F92" i="4"/>
  <c r="AF109" i="4"/>
  <c r="AE109" i="4"/>
  <c r="AD109" i="4"/>
  <c r="AC109" i="4"/>
  <c r="AB109" i="4"/>
  <c r="AA109" i="4"/>
  <c r="Z109" i="4"/>
  <c r="AG107" i="4"/>
  <c r="AG109" i="4" s="1"/>
  <c r="AF92" i="4"/>
  <c r="AK92" i="4"/>
  <c r="AL92" i="4"/>
  <c r="AE92" i="4"/>
  <c r="P80" i="4"/>
  <c r="P81" i="4"/>
  <c r="P83" i="4"/>
  <c r="P84" i="4"/>
  <c r="P85" i="4"/>
  <c r="P86" i="4"/>
  <c r="N79" i="4"/>
  <c r="N80" i="4"/>
  <c r="N81" i="4"/>
  <c r="N82" i="4"/>
  <c r="N83" i="4"/>
  <c r="N84" i="4"/>
  <c r="N85" i="4"/>
  <c r="N78" i="4"/>
  <c r="H86" i="4"/>
  <c r="H85" i="4"/>
  <c r="H84" i="4"/>
  <c r="H83" i="4"/>
  <c r="AA83" i="4" s="1"/>
  <c r="H82" i="4"/>
  <c r="P82" i="4" s="1"/>
  <c r="H81" i="4"/>
  <c r="AA81" i="4" s="1"/>
  <c r="H80" i="4"/>
  <c r="H79" i="4"/>
  <c r="P79" i="4" s="1"/>
  <c r="H78" i="4"/>
  <c r="P78" i="4" s="1"/>
  <c r="F79" i="4"/>
  <c r="F80" i="4"/>
  <c r="F87" i="4" s="1"/>
  <c r="F81" i="4"/>
  <c r="F82" i="4"/>
  <c r="F83" i="4"/>
  <c r="F84" i="4"/>
  <c r="F85" i="4"/>
  <c r="F86" i="4"/>
  <c r="X75" i="4"/>
  <c r="W75" i="4"/>
  <c r="V75" i="4"/>
  <c r="U75" i="4"/>
  <c r="T75" i="4"/>
  <c r="S75" i="4"/>
  <c r="R75" i="4"/>
  <c r="Q75" i="4"/>
  <c r="O75" i="4"/>
  <c r="M75" i="4"/>
  <c r="L75" i="4"/>
  <c r="K75" i="4"/>
  <c r="J75" i="4"/>
  <c r="I75" i="4"/>
  <c r="G75" i="4"/>
  <c r="H74" i="4"/>
  <c r="F74" i="4"/>
  <c r="N73" i="4"/>
  <c r="H73" i="4"/>
  <c r="F73" i="4"/>
  <c r="P73" i="4" s="1"/>
  <c r="N72" i="4"/>
  <c r="H72" i="4"/>
  <c r="F72" i="4"/>
  <c r="N71" i="4"/>
  <c r="H71" i="4"/>
  <c r="F71" i="4"/>
  <c r="N70" i="4"/>
  <c r="H70" i="4"/>
  <c r="F70" i="4"/>
  <c r="N69" i="4"/>
  <c r="H69" i="4"/>
  <c r="F69" i="4"/>
  <c r="P69" i="4" s="1"/>
  <c r="N68" i="4"/>
  <c r="H68" i="4"/>
  <c r="F68" i="4"/>
  <c r="N67" i="4"/>
  <c r="H67" i="4"/>
  <c r="F67" i="4"/>
  <c r="N66" i="4"/>
  <c r="H66" i="4"/>
  <c r="F66" i="4"/>
  <c r="C63" i="4"/>
  <c r="D63" i="4"/>
  <c r="E63" i="4"/>
  <c r="G59" i="4"/>
  <c r="H59" i="4"/>
  <c r="I59" i="4"/>
  <c r="J59" i="4"/>
  <c r="K59" i="4"/>
  <c r="L59" i="4"/>
  <c r="M59" i="4"/>
  <c r="N59" i="4"/>
  <c r="O59" i="4"/>
  <c r="Q59" i="4"/>
  <c r="R59" i="4"/>
  <c r="S59" i="4"/>
  <c r="T59" i="4"/>
  <c r="U59" i="4"/>
  <c r="V59" i="4"/>
  <c r="W59" i="4"/>
  <c r="X59" i="4"/>
  <c r="F57" i="4"/>
  <c r="F58" i="4"/>
  <c r="G53" i="4"/>
  <c r="I53" i="4"/>
  <c r="K53" i="4"/>
  <c r="L53" i="4"/>
  <c r="M53" i="4"/>
  <c r="O53" i="4"/>
  <c r="Q53" i="4"/>
  <c r="R53" i="4"/>
  <c r="S53" i="4"/>
  <c r="T53" i="4"/>
  <c r="U53" i="4"/>
  <c r="V53" i="4"/>
  <c r="W53" i="4"/>
  <c r="X53" i="4"/>
  <c r="AF13" i="4"/>
  <c r="AG13" i="4"/>
  <c r="AH13" i="4"/>
  <c r="AI13" i="4"/>
  <c r="AJ13" i="4"/>
  <c r="AK13" i="4"/>
  <c r="AL13" i="4"/>
  <c r="AF14" i="4"/>
  <c r="AG14" i="4"/>
  <c r="AH14" i="4"/>
  <c r="AI14" i="4"/>
  <c r="AJ14" i="4"/>
  <c r="AK14" i="4"/>
  <c r="AL14" i="4"/>
  <c r="AF15" i="4"/>
  <c r="AG15" i="4"/>
  <c r="AH15" i="4"/>
  <c r="AI15" i="4"/>
  <c r="AJ15" i="4"/>
  <c r="AK15" i="4"/>
  <c r="AL15" i="4"/>
  <c r="AE16" i="4"/>
  <c r="AF16" i="4"/>
  <c r="AG16" i="4"/>
  <c r="AH16" i="4"/>
  <c r="AI16" i="4"/>
  <c r="AJ16" i="4"/>
  <c r="AK16" i="4"/>
  <c r="AL16" i="4"/>
  <c r="AF17" i="4"/>
  <c r="AG17" i="4"/>
  <c r="AH17" i="4"/>
  <c r="AI17" i="4"/>
  <c r="AJ17" i="4"/>
  <c r="AK17" i="4"/>
  <c r="AL17" i="4"/>
  <c r="AF18" i="4"/>
  <c r="AG18" i="4"/>
  <c r="AH18" i="4"/>
  <c r="AI18" i="4"/>
  <c r="AJ18" i="4"/>
  <c r="AK18" i="4"/>
  <c r="AL18" i="4"/>
  <c r="AF19" i="4"/>
  <c r="AG19" i="4"/>
  <c r="AH19" i="4"/>
  <c r="AI19" i="4"/>
  <c r="AJ19" i="4"/>
  <c r="AK19" i="4"/>
  <c r="AL19" i="4"/>
  <c r="AE20" i="4"/>
  <c r="AF20" i="4"/>
  <c r="AG20" i="4"/>
  <c r="AH20" i="4"/>
  <c r="AI20" i="4"/>
  <c r="AJ20" i="4"/>
  <c r="AK20" i="4"/>
  <c r="AL20" i="4"/>
  <c r="AE21" i="4"/>
  <c r="AF21" i="4"/>
  <c r="AG21" i="4"/>
  <c r="AH21" i="4"/>
  <c r="AJ21" i="4"/>
  <c r="AK21" i="4"/>
  <c r="AL21" i="4"/>
  <c r="AE22" i="4"/>
  <c r="AF22" i="4"/>
  <c r="AG22" i="4"/>
  <c r="AH22" i="4"/>
  <c r="AJ22" i="4"/>
  <c r="AK22" i="4"/>
  <c r="AL22" i="4"/>
  <c r="AE23" i="4"/>
  <c r="AF23" i="4"/>
  <c r="AG23" i="4"/>
  <c r="AH23" i="4"/>
  <c r="AJ23" i="4"/>
  <c r="AK23" i="4"/>
  <c r="AL23" i="4"/>
  <c r="AE24" i="4"/>
  <c r="AF24" i="4"/>
  <c r="AG24" i="4"/>
  <c r="AH24" i="4"/>
  <c r="AI24" i="4"/>
  <c r="AJ24" i="4"/>
  <c r="AK24" i="4"/>
  <c r="AL24" i="4"/>
  <c r="AK27" i="4"/>
  <c r="AL27" i="4"/>
  <c r="AE28" i="4"/>
  <c r="AF28" i="4"/>
  <c r="AG28" i="4"/>
  <c r="AH28" i="4"/>
  <c r="AI28" i="4"/>
  <c r="AJ28" i="4"/>
  <c r="AK28" i="4"/>
  <c r="AL28" i="4"/>
  <c r="AE29" i="4"/>
  <c r="AF29" i="4"/>
  <c r="AG29" i="4"/>
  <c r="AH29" i="4"/>
  <c r="AI29" i="4"/>
  <c r="AJ29" i="4"/>
  <c r="AK29" i="4"/>
  <c r="AL29" i="4"/>
  <c r="AE30" i="4"/>
  <c r="AF30" i="4"/>
  <c r="AG30" i="4"/>
  <c r="AH30" i="4"/>
  <c r="AI30" i="4"/>
  <c r="AJ30" i="4"/>
  <c r="AK30" i="4"/>
  <c r="AL30" i="4"/>
  <c r="AE31" i="4"/>
  <c r="AF31" i="4"/>
  <c r="AG31" i="4"/>
  <c r="AH31" i="4"/>
  <c r="AI31" i="4"/>
  <c r="AJ31" i="4"/>
  <c r="AK31" i="4"/>
  <c r="AL31" i="4"/>
  <c r="AE32" i="4"/>
  <c r="AF32" i="4"/>
  <c r="AG32" i="4"/>
  <c r="AH32" i="4"/>
  <c r="AI32" i="4"/>
  <c r="AJ32" i="4"/>
  <c r="AK32" i="4"/>
  <c r="AL32" i="4"/>
  <c r="AE33" i="4"/>
  <c r="AF33" i="4"/>
  <c r="AG33" i="4"/>
  <c r="AH33" i="4"/>
  <c r="AI33" i="4"/>
  <c r="AJ33" i="4"/>
  <c r="AK33" i="4"/>
  <c r="AL33" i="4"/>
  <c r="AE34" i="4"/>
  <c r="AF34" i="4"/>
  <c r="AG34" i="4"/>
  <c r="AH34" i="4"/>
  <c r="AI34" i="4"/>
  <c r="AJ34" i="4"/>
  <c r="AK34" i="4"/>
  <c r="AL34" i="4"/>
  <c r="AE35" i="4"/>
  <c r="AF35" i="4"/>
  <c r="AG35" i="4"/>
  <c r="AH35" i="4"/>
  <c r="AI35" i="4"/>
  <c r="AJ35" i="4"/>
  <c r="AK35" i="4"/>
  <c r="AL35" i="4"/>
  <c r="AE36" i="4"/>
  <c r="AF36" i="4"/>
  <c r="AG36" i="4"/>
  <c r="AH36" i="4"/>
  <c r="AI36" i="4"/>
  <c r="AJ36" i="4"/>
  <c r="AK36" i="4"/>
  <c r="AL36" i="4"/>
  <c r="AE37" i="4"/>
  <c r="AF37" i="4"/>
  <c r="AG37" i="4"/>
  <c r="AH37" i="4"/>
  <c r="AI37" i="4"/>
  <c r="AJ37" i="4"/>
  <c r="AK37" i="4"/>
  <c r="AL37" i="4"/>
  <c r="AE38" i="4"/>
  <c r="AF38" i="4"/>
  <c r="AG38" i="4"/>
  <c r="AH38" i="4"/>
  <c r="AI38" i="4"/>
  <c r="AJ38" i="4"/>
  <c r="AK38" i="4"/>
  <c r="AL38" i="4"/>
  <c r="AE39" i="4"/>
  <c r="AF39" i="4"/>
  <c r="AG39" i="4"/>
  <c r="AH39" i="4"/>
  <c r="AI39" i="4"/>
  <c r="AJ39" i="4"/>
  <c r="AK39" i="4"/>
  <c r="AL39" i="4"/>
  <c r="AE40" i="4"/>
  <c r="AF40" i="4"/>
  <c r="AG40" i="4"/>
  <c r="AH40" i="4"/>
  <c r="AI40" i="4"/>
  <c r="AJ40" i="4"/>
  <c r="AK40" i="4"/>
  <c r="AL40" i="4"/>
  <c r="AE41" i="4"/>
  <c r="AF41" i="4"/>
  <c r="AG41" i="4"/>
  <c r="AH41" i="4"/>
  <c r="AI41" i="4"/>
  <c r="AJ41" i="4"/>
  <c r="AK41" i="4"/>
  <c r="AL41" i="4"/>
  <c r="AE42" i="4"/>
  <c r="AF42" i="4"/>
  <c r="AG42" i="4"/>
  <c r="AH42" i="4"/>
  <c r="AI42" i="4"/>
  <c r="AJ42" i="4"/>
  <c r="AK42" i="4"/>
  <c r="AL42" i="4"/>
  <c r="AE43" i="4"/>
  <c r="AF43" i="4"/>
  <c r="AG43" i="4"/>
  <c r="AH43" i="4"/>
  <c r="AI43" i="4"/>
  <c r="AJ43" i="4"/>
  <c r="AK43" i="4"/>
  <c r="AL43" i="4"/>
  <c r="AE44" i="4"/>
  <c r="AF44" i="4"/>
  <c r="AG44" i="4"/>
  <c r="AH44" i="4"/>
  <c r="AI44" i="4"/>
  <c r="AJ44" i="4"/>
  <c r="AK44" i="4"/>
  <c r="AL44" i="4"/>
  <c r="AE45" i="4"/>
  <c r="AF45" i="4"/>
  <c r="AG45" i="4"/>
  <c r="AH45" i="4"/>
  <c r="AI45" i="4"/>
  <c r="AJ45" i="4"/>
  <c r="AK45" i="4"/>
  <c r="AL45" i="4"/>
  <c r="AE46" i="4"/>
  <c r="AF46" i="4"/>
  <c r="AG46" i="4"/>
  <c r="AH46" i="4"/>
  <c r="AI46" i="4"/>
  <c r="AJ46" i="4"/>
  <c r="AK46" i="4"/>
  <c r="AL46" i="4"/>
  <c r="AE47" i="4"/>
  <c r="AF47" i="4"/>
  <c r="AG47" i="4"/>
  <c r="AH47" i="4"/>
  <c r="AI47" i="4"/>
  <c r="AJ47" i="4"/>
  <c r="AK47" i="4"/>
  <c r="AL47" i="4"/>
  <c r="AE48" i="4"/>
  <c r="AF48" i="4"/>
  <c r="AG48" i="4"/>
  <c r="AH48" i="4"/>
  <c r="AI48" i="4"/>
  <c r="AJ48" i="4"/>
  <c r="AK48" i="4"/>
  <c r="AL48" i="4"/>
  <c r="AE49" i="4"/>
  <c r="AF49" i="4"/>
  <c r="AG49" i="4"/>
  <c r="AH49" i="4"/>
  <c r="AI49" i="4"/>
  <c r="AJ49" i="4"/>
  <c r="AK49" i="4"/>
  <c r="AL49" i="4"/>
  <c r="AE50" i="4"/>
  <c r="AF50" i="4"/>
  <c r="AG50" i="4"/>
  <c r="AH50" i="4"/>
  <c r="AI50" i="4"/>
  <c r="AJ50" i="4"/>
  <c r="AK50" i="4"/>
  <c r="AL50" i="4"/>
  <c r="AE66" i="4"/>
  <c r="AF66" i="4"/>
  <c r="AG66" i="4"/>
  <c r="AH66" i="4"/>
  <c r="AI66" i="4"/>
  <c r="AJ66" i="4"/>
  <c r="AK66" i="4"/>
  <c r="AL66" i="4"/>
  <c r="AE67" i="4"/>
  <c r="AF67" i="4"/>
  <c r="AG67" i="4"/>
  <c r="AH67" i="4"/>
  <c r="AI67" i="4"/>
  <c r="AJ67" i="4"/>
  <c r="AK67" i="4"/>
  <c r="AL67" i="4"/>
  <c r="AE68" i="4"/>
  <c r="AF68" i="4"/>
  <c r="AG68" i="4"/>
  <c r="AH68" i="4"/>
  <c r="AI68" i="4"/>
  <c r="AJ68" i="4"/>
  <c r="AK68" i="4"/>
  <c r="AL68" i="4"/>
  <c r="AE69" i="4"/>
  <c r="AF69" i="4"/>
  <c r="AG69" i="4"/>
  <c r="AH69" i="4"/>
  <c r="AI69" i="4"/>
  <c r="AJ69" i="4"/>
  <c r="AK69" i="4"/>
  <c r="AL69" i="4"/>
  <c r="AE70" i="4"/>
  <c r="AF70" i="4"/>
  <c r="AG70" i="4"/>
  <c r="AH70" i="4"/>
  <c r="AI70" i="4"/>
  <c r="AJ70" i="4"/>
  <c r="AK70" i="4"/>
  <c r="AL70" i="4"/>
  <c r="AE71" i="4"/>
  <c r="AF71" i="4"/>
  <c r="AG71" i="4"/>
  <c r="AH71" i="4"/>
  <c r="AI71" i="4"/>
  <c r="AJ71" i="4"/>
  <c r="AK71" i="4"/>
  <c r="AL71" i="4"/>
  <c r="AE72" i="4"/>
  <c r="AF72" i="4"/>
  <c r="AG72" i="4"/>
  <c r="AH72" i="4"/>
  <c r="AI72" i="4"/>
  <c r="AJ72" i="4"/>
  <c r="AK72" i="4"/>
  <c r="AL72" i="4"/>
  <c r="AE73" i="4"/>
  <c r="AF73" i="4"/>
  <c r="AG73" i="4"/>
  <c r="AH73" i="4"/>
  <c r="AI73" i="4"/>
  <c r="AJ73" i="4"/>
  <c r="AK73" i="4"/>
  <c r="AL73" i="4"/>
  <c r="AE74" i="4"/>
  <c r="AE78" i="4"/>
  <c r="AF78" i="4"/>
  <c r="AG78" i="4"/>
  <c r="AH78" i="4"/>
  <c r="AI78" i="4"/>
  <c r="AJ78" i="4"/>
  <c r="AK78" i="4"/>
  <c r="AL78" i="4"/>
  <c r="AE80" i="4"/>
  <c r="AF80" i="4"/>
  <c r="AG80" i="4"/>
  <c r="AH80" i="4"/>
  <c r="AI80" i="4"/>
  <c r="AJ80" i="4"/>
  <c r="AK80" i="4"/>
  <c r="AL80" i="4"/>
  <c r="AE79" i="4"/>
  <c r="AF79" i="4"/>
  <c r="AG79" i="4"/>
  <c r="AH79" i="4"/>
  <c r="AI79" i="4"/>
  <c r="AJ79" i="4"/>
  <c r="AK79" i="4"/>
  <c r="AL79" i="4"/>
  <c r="AE81" i="4"/>
  <c r="AF81" i="4"/>
  <c r="AG81" i="4"/>
  <c r="AH81" i="4"/>
  <c r="AI81" i="4"/>
  <c r="AJ81" i="4"/>
  <c r="AK81" i="4"/>
  <c r="AL81" i="4"/>
  <c r="AE82" i="4"/>
  <c r="AF82" i="4"/>
  <c r="AG82" i="4"/>
  <c r="AH82" i="4"/>
  <c r="AI82" i="4"/>
  <c r="AJ82" i="4"/>
  <c r="AK82" i="4"/>
  <c r="AL82" i="4"/>
  <c r="AE83" i="4"/>
  <c r="AF83" i="4"/>
  <c r="AG83" i="4"/>
  <c r="AH83" i="4"/>
  <c r="AI83" i="4"/>
  <c r="AJ83" i="4"/>
  <c r="AK83" i="4"/>
  <c r="AL83" i="4"/>
  <c r="AE84" i="4"/>
  <c r="AF84" i="4"/>
  <c r="AG84" i="4"/>
  <c r="AH84" i="4"/>
  <c r="AI84" i="4"/>
  <c r="AJ84" i="4"/>
  <c r="AK84" i="4"/>
  <c r="AL84" i="4"/>
  <c r="AE85" i="4"/>
  <c r="AF85" i="4"/>
  <c r="AG85" i="4"/>
  <c r="AH85" i="4"/>
  <c r="AI85" i="4"/>
  <c r="AJ85" i="4"/>
  <c r="AK85" i="4"/>
  <c r="AL85" i="4"/>
  <c r="AE90" i="4"/>
  <c r="AF90" i="4"/>
  <c r="AF12" i="4"/>
  <c r="AG12" i="4"/>
  <c r="AH12" i="4"/>
  <c r="AI12" i="4"/>
  <c r="AJ12" i="4"/>
  <c r="AK12" i="4"/>
  <c r="AL12" i="4"/>
  <c r="Z13" i="4"/>
  <c r="Z14" i="4"/>
  <c r="Z15" i="4"/>
  <c r="Z17" i="4"/>
  <c r="Z18" i="4"/>
  <c r="Z19" i="4"/>
  <c r="Z21" i="4"/>
  <c r="Z22" i="4"/>
  <c r="Z23" i="4"/>
  <c r="Z24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5" i="4"/>
  <c r="Z56" i="4"/>
  <c r="Z57" i="4"/>
  <c r="Z58" i="4"/>
  <c r="Z61" i="4"/>
  <c r="Z66" i="4"/>
  <c r="Z67" i="4"/>
  <c r="Z68" i="4"/>
  <c r="Z69" i="4"/>
  <c r="Z70" i="4"/>
  <c r="Z71" i="4"/>
  <c r="Z72" i="4"/>
  <c r="Z73" i="4"/>
  <c r="Z74" i="4"/>
  <c r="Z78" i="4"/>
  <c r="AA78" i="4"/>
  <c r="Z80" i="4"/>
  <c r="AA80" i="4"/>
  <c r="Z79" i="4"/>
  <c r="Z81" i="4"/>
  <c r="Z82" i="4"/>
  <c r="AA82" i="4"/>
  <c r="Z83" i="4"/>
  <c r="Z84" i="4"/>
  <c r="AA84" i="4"/>
  <c r="Z85" i="4"/>
  <c r="Z86" i="4"/>
  <c r="N29" i="4"/>
  <c r="AB29" i="4" s="1"/>
  <c r="N30" i="4"/>
  <c r="AB30" i="4" s="1"/>
  <c r="N31" i="4"/>
  <c r="AB31" i="4" s="1"/>
  <c r="N32" i="4"/>
  <c r="AB32" i="4" s="1"/>
  <c r="N33" i="4"/>
  <c r="AB33" i="4" s="1"/>
  <c r="N34" i="4"/>
  <c r="AB34" i="4" s="1"/>
  <c r="N35" i="4"/>
  <c r="AB35" i="4" s="1"/>
  <c r="N36" i="4"/>
  <c r="AB36" i="4" s="1"/>
  <c r="N37" i="4"/>
  <c r="AB37" i="4" s="1"/>
  <c r="N38" i="4"/>
  <c r="AB38" i="4" s="1"/>
  <c r="N39" i="4"/>
  <c r="AB39" i="4" s="1"/>
  <c r="N40" i="4"/>
  <c r="AB40" i="4" s="1"/>
  <c r="N41" i="4"/>
  <c r="AB41" i="4" s="1"/>
  <c r="N42" i="4"/>
  <c r="AB42" i="4" s="1"/>
  <c r="N43" i="4"/>
  <c r="AB43" i="4" s="1"/>
  <c r="N44" i="4"/>
  <c r="AB44" i="4" s="1"/>
  <c r="N45" i="4"/>
  <c r="AB45" i="4" s="1"/>
  <c r="N46" i="4"/>
  <c r="AB46" i="4" s="1"/>
  <c r="N47" i="4"/>
  <c r="AB47" i="4" s="1"/>
  <c r="N48" i="4"/>
  <c r="AB48" i="4" s="1"/>
  <c r="N49" i="4"/>
  <c r="AB49" i="4" s="1"/>
  <c r="N50" i="4"/>
  <c r="AB50" i="4" s="1"/>
  <c r="H29" i="4"/>
  <c r="AA29" i="4" s="1"/>
  <c r="H30" i="4"/>
  <c r="AA30" i="4" s="1"/>
  <c r="H31" i="4"/>
  <c r="AA31" i="4" s="1"/>
  <c r="H32" i="4"/>
  <c r="AA32" i="4" s="1"/>
  <c r="H33" i="4"/>
  <c r="H34" i="4"/>
  <c r="AA34" i="4" s="1"/>
  <c r="H35" i="4"/>
  <c r="AA35" i="4" s="1"/>
  <c r="H36" i="4"/>
  <c r="AA36" i="4" s="1"/>
  <c r="H37" i="4"/>
  <c r="AA37" i="4" s="1"/>
  <c r="H38" i="4"/>
  <c r="AA38" i="4" s="1"/>
  <c r="H39" i="4"/>
  <c r="AA39" i="4" s="1"/>
  <c r="H40" i="4"/>
  <c r="AA40" i="4" s="1"/>
  <c r="H41" i="4"/>
  <c r="H42" i="4"/>
  <c r="AA42" i="4" s="1"/>
  <c r="H43" i="4"/>
  <c r="AA43" i="4" s="1"/>
  <c r="H44" i="4"/>
  <c r="AA44" i="4" s="1"/>
  <c r="H45" i="4"/>
  <c r="AA45" i="4" s="1"/>
  <c r="H46" i="4"/>
  <c r="AA46" i="4" s="1"/>
  <c r="H47" i="4"/>
  <c r="AA47" i="4" s="1"/>
  <c r="H48" i="4"/>
  <c r="AA48" i="4" s="1"/>
  <c r="H49" i="4"/>
  <c r="AA49" i="4" s="1"/>
  <c r="H50" i="4"/>
  <c r="AA50" i="4" s="1"/>
  <c r="H51" i="4"/>
  <c r="H52" i="4"/>
  <c r="H28" i="4"/>
  <c r="AA28" i="4" s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P49" i="4" s="1"/>
  <c r="F50" i="4"/>
  <c r="F51" i="4"/>
  <c r="F52" i="4"/>
  <c r="X25" i="4"/>
  <c r="W25" i="4"/>
  <c r="V25" i="4"/>
  <c r="U25" i="4"/>
  <c r="T25" i="4"/>
  <c r="S25" i="4"/>
  <c r="R25" i="4"/>
  <c r="Q25" i="4"/>
  <c r="M25" i="4"/>
  <c r="L25" i="4"/>
  <c r="N24" i="4"/>
  <c r="AB24" i="4" s="1"/>
  <c r="H24" i="4"/>
  <c r="AA24" i="4" s="1"/>
  <c r="F24" i="4"/>
  <c r="N23" i="4"/>
  <c r="AB23" i="4" s="1"/>
  <c r="H23" i="4"/>
  <c r="AA23" i="4" s="1"/>
  <c r="F23" i="4"/>
  <c r="N22" i="4"/>
  <c r="AB22" i="4" s="1"/>
  <c r="H22" i="4"/>
  <c r="AA22" i="4" s="1"/>
  <c r="F22" i="4"/>
  <c r="N21" i="4"/>
  <c r="AB21" i="4" s="1"/>
  <c r="H21" i="4"/>
  <c r="AA21" i="4" s="1"/>
  <c r="F21" i="4"/>
  <c r="O20" i="4"/>
  <c r="K20" i="4"/>
  <c r="J20" i="4"/>
  <c r="I20" i="4"/>
  <c r="G20" i="4"/>
  <c r="Z20" i="4" s="1"/>
  <c r="N19" i="4"/>
  <c r="AB19" i="4" s="1"/>
  <c r="H19" i="4"/>
  <c r="AA19" i="4" s="1"/>
  <c r="F19" i="4"/>
  <c r="N18" i="4"/>
  <c r="AB18" i="4" s="1"/>
  <c r="H18" i="4"/>
  <c r="AA18" i="4" s="1"/>
  <c r="F18" i="4"/>
  <c r="N17" i="4"/>
  <c r="AB17" i="4" s="1"/>
  <c r="H17" i="4"/>
  <c r="AA17" i="4" s="1"/>
  <c r="F17" i="4"/>
  <c r="O16" i="4"/>
  <c r="K16" i="4"/>
  <c r="J16" i="4"/>
  <c r="I16" i="4"/>
  <c r="G16" i="4"/>
  <c r="Z16" i="4" s="1"/>
  <c r="N15" i="4"/>
  <c r="AB15" i="4" s="1"/>
  <c r="H15" i="4"/>
  <c r="AA15" i="4" s="1"/>
  <c r="F15" i="4"/>
  <c r="N14" i="4"/>
  <c r="AB14" i="4" s="1"/>
  <c r="H14" i="4"/>
  <c r="AA14" i="4" s="1"/>
  <c r="F14" i="4"/>
  <c r="N13" i="4"/>
  <c r="AB13" i="4" s="1"/>
  <c r="H13" i="4"/>
  <c r="F13" i="4"/>
  <c r="K12" i="4"/>
  <c r="J12" i="4"/>
  <c r="I12" i="4"/>
  <c r="G12" i="4"/>
  <c r="BI31" i="5"/>
  <c r="BH31" i="5"/>
  <c r="BG31" i="5"/>
  <c r="BF31" i="5"/>
  <c r="BE31" i="5"/>
  <c r="BD31" i="5"/>
  <c r="BJ30" i="5"/>
  <c r="BC30" i="5"/>
  <c r="BB30" i="5"/>
  <c r="BC29" i="5"/>
  <c r="BJ29" i="5" s="1"/>
  <c r="BB29" i="5"/>
  <c r="BJ28" i="5"/>
  <c r="BC27" i="5"/>
  <c r="BB27" i="5"/>
  <c r="BJ27" i="5" s="1"/>
  <c r="BC31" i="5" l="1"/>
  <c r="AA79" i="4"/>
  <c r="I25" i="4"/>
  <c r="J25" i="4"/>
  <c r="H16" i="4"/>
  <c r="H75" i="4"/>
  <c r="P74" i="4"/>
  <c r="AM47" i="4"/>
  <c r="AM35" i="4"/>
  <c r="AM42" i="4"/>
  <c r="K25" i="4"/>
  <c r="AM41" i="4"/>
  <c r="P33" i="4"/>
  <c r="AC33" i="4" s="1"/>
  <c r="N75" i="4"/>
  <c r="P68" i="4"/>
  <c r="P72" i="4"/>
  <c r="F12" i="4"/>
  <c r="AM50" i="4"/>
  <c r="AM49" i="4"/>
  <c r="AM48" i="4"/>
  <c r="AM46" i="4"/>
  <c r="AM45" i="4"/>
  <c r="AM43" i="4"/>
  <c r="AM38" i="4"/>
  <c r="AM37" i="4"/>
  <c r="AM36" i="4"/>
  <c r="AM34" i="4"/>
  <c r="AM32" i="4"/>
  <c r="P67" i="4"/>
  <c r="P71" i="4"/>
  <c r="F75" i="4"/>
  <c r="P70" i="4"/>
  <c r="AA16" i="4"/>
  <c r="H20" i="4"/>
  <c r="AA20" i="4" s="1"/>
  <c r="P51" i="4"/>
  <c r="AC51" i="4" s="1"/>
  <c r="P35" i="4"/>
  <c r="AC35" i="4" s="1"/>
  <c r="P66" i="4"/>
  <c r="AM44" i="4"/>
  <c r="P41" i="4"/>
  <c r="AC41" i="4" s="1"/>
  <c r="AA41" i="4"/>
  <c r="AM40" i="4"/>
  <c r="AM39" i="4"/>
  <c r="AA33" i="4"/>
  <c r="AM33" i="4"/>
  <c r="P22" i="4"/>
  <c r="AC22" i="4" s="1"/>
  <c r="H12" i="4"/>
  <c r="H25" i="4" s="1"/>
  <c r="AA13" i="4"/>
  <c r="P17" i="4"/>
  <c r="P50" i="4"/>
  <c r="AC50" i="4" s="1"/>
  <c r="P42" i="4"/>
  <c r="AC42" i="4" s="1"/>
  <c r="P38" i="4"/>
  <c r="AC38" i="4" s="1"/>
  <c r="P30" i="4"/>
  <c r="AC30" i="4" s="1"/>
  <c r="P47" i="4"/>
  <c r="AC47" i="4" s="1"/>
  <c r="P31" i="4"/>
  <c r="AC31" i="4" s="1"/>
  <c r="F20" i="4"/>
  <c r="P24" i="4"/>
  <c r="AC24" i="4" s="1"/>
  <c r="AC49" i="4"/>
  <c r="P45" i="4"/>
  <c r="AC45" i="4" s="1"/>
  <c r="P37" i="4"/>
  <c r="AC37" i="4" s="1"/>
  <c r="P29" i="4"/>
  <c r="AC29" i="4" s="1"/>
  <c r="G25" i="4"/>
  <c r="Z12" i="4"/>
  <c r="N12" i="4"/>
  <c r="P14" i="4"/>
  <c r="AC14" i="4" s="1"/>
  <c r="N16" i="4"/>
  <c r="AB16" i="4" s="1"/>
  <c r="P19" i="4"/>
  <c r="AC19" i="4" s="1"/>
  <c r="P43" i="4"/>
  <c r="AC43" i="4" s="1"/>
  <c r="P18" i="4"/>
  <c r="AC18" i="4" s="1"/>
  <c r="F16" i="4"/>
  <c r="P46" i="4"/>
  <c r="P34" i="4"/>
  <c r="AC34" i="4" s="1"/>
  <c r="P39" i="4"/>
  <c r="AC39" i="4" s="1"/>
  <c r="Z53" i="4"/>
  <c r="P15" i="4"/>
  <c r="AC15" i="4" s="1"/>
  <c r="N20" i="4"/>
  <c r="AB20" i="4" s="1"/>
  <c r="P23" i="4"/>
  <c r="AC23" i="4" s="1"/>
  <c r="P52" i="4"/>
  <c r="AC52" i="4" s="1"/>
  <c r="P48" i="4"/>
  <c r="AC48" i="4" s="1"/>
  <c r="P44" i="4"/>
  <c r="AC44" i="4" s="1"/>
  <c r="P40" i="4"/>
  <c r="AC40" i="4" s="1"/>
  <c r="P36" i="4"/>
  <c r="AC36" i="4" s="1"/>
  <c r="P32" i="4"/>
  <c r="AC32" i="4" s="1"/>
  <c r="AC46" i="4"/>
  <c r="P13" i="4"/>
  <c r="AC13" i="4" s="1"/>
  <c r="O25" i="4"/>
  <c r="P21" i="4"/>
  <c r="AC21" i="4" s="1"/>
  <c r="Z59" i="4"/>
  <c r="BJ31" i="5"/>
  <c r="BB31" i="5"/>
  <c r="P75" i="4" l="1"/>
  <c r="N25" i="4"/>
  <c r="AB25" i="4" s="1"/>
  <c r="P20" i="4"/>
  <c r="AC20" i="4" s="1"/>
  <c r="AA12" i="4"/>
  <c r="P12" i="4"/>
  <c r="P16" i="4"/>
  <c r="AC16" i="4" s="1"/>
  <c r="Z25" i="4"/>
  <c r="AA25" i="4"/>
  <c r="AC17" i="4"/>
  <c r="F25" i="4"/>
  <c r="P25" i="4" l="1"/>
  <c r="AC25" i="4" s="1"/>
  <c r="AB81" i="4" l="1"/>
  <c r="AM81" i="4" l="1"/>
  <c r="AC81" i="4"/>
  <c r="P101" i="4"/>
  <c r="X96" i="4" l="1"/>
  <c r="AE12" i="4"/>
  <c r="AF11" i="4"/>
  <c r="AF27" i="4" s="1"/>
  <c r="AG11" i="4"/>
  <c r="AG27" i="4" s="1"/>
  <c r="AG92" i="4" s="1"/>
  <c r="AH11" i="4"/>
  <c r="AH27" i="4" s="1"/>
  <c r="AH92" i="4" s="1"/>
  <c r="AI11" i="4"/>
  <c r="AI27" i="4" s="1"/>
  <c r="AI92" i="4" s="1"/>
  <c r="AJ11" i="4"/>
  <c r="AJ27" i="4" s="1"/>
  <c r="AJ92" i="4" s="1"/>
  <c r="AK11" i="4"/>
  <c r="AL11" i="4"/>
  <c r="AE11" i="4"/>
  <c r="AE27" i="4" s="1"/>
  <c r="AF10" i="4"/>
  <c r="AG10" i="4"/>
  <c r="AH10" i="4"/>
  <c r="AI10" i="4"/>
  <c r="AJ10" i="4"/>
  <c r="AK10" i="4"/>
  <c r="AL10" i="4"/>
  <c r="AE10" i="4"/>
  <c r="AB85" i="4"/>
  <c r="AB84" i="4"/>
  <c r="AB83" i="4"/>
  <c r="AB82" i="4"/>
  <c r="AB79" i="4"/>
  <c r="AB80" i="4"/>
  <c r="AB78" i="4"/>
  <c r="P98" i="4"/>
  <c r="P99" i="4"/>
  <c r="P100" i="4"/>
  <c r="H90" i="4"/>
  <c r="AA90" i="4" s="1"/>
  <c r="N90" i="4"/>
  <c r="AB90" i="4" s="1"/>
  <c r="I87" i="4"/>
  <c r="J87" i="4"/>
  <c r="K87" i="4"/>
  <c r="L87" i="4"/>
  <c r="M87" i="4"/>
  <c r="O87" i="4"/>
  <c r="Q87" i="4"/>
  <c r="R87" i="4"/>
  <c r="S87" i="4"/>
  <c r="T87" i="4"/>
  <c r="U87" i="4"/>
  <c r="V87" i="4"/>
  <c r="W87" i="4"/>
  <c r="X87" i="4"/>
  <c r="G87" i="4"/>
  <c r="AA85" i="4"/>
  <c r="AB67" i="4"/>
  <c r="AB68" i="4"/>
  <c r="AB69" i="4"/>
  <c r="AB70" i="4"/>
  <c r="AB71" i="4"/>
  <c r="AB72" i="4"/>
  <c r="AB73" i="4"/>
  <c r="AB66" i="4"/>
  <c r="AA67" i="4"/>
  <c r="AA68" i="4"/>
  <c r="AA69" i="4"/>
  <c r="AA70" i="4"/>
  <c r="AA71" i="4"/>
  <c r="AA72" i="4"/>
  <c r="AA73" i="4"/>
  <c r="AA66" i="4"/>
  <c r="F28" i="4"/>
  <c r="N28" i="4"/>
  <c r="AB28" i="4" s="1"/>
  <c r="N27" i="4"/>
  <c r="F27" i="4"/>
  <c r="F53" i="4" s="1"/>
  <c r="Z87" i="4" l="1"/>
  <c r="Z75" i="4"/>
  <c r="N53" i="4"/>
  <c r="AB27" i="4"/>
  <c r="P28" i="4"/>
  <c r="AC28" i="4" s="1"/>
  <c r="AM29" i="4"/>
  <c r="N87" i="4"/>
  <c r="AC85" i="4"/>
  <c r="AC86" i="4"/>
  <c r="AM83" i="4"/>
  <c r="AM78" i="4"/>
  <c r="AM79" i="4"/>
  <c r="AN24" i="4"/>
  <c r="AK93" i="4"/>
  <c r="W96" i="4" s="1"/>
  <c r="AM31" i="4"/>
  <c r="AM71" i="4"/>
  <c r="AM69" i="4"/>
  <c r="AM67" i="4"/>
  <c r="AM13" i="4"/>
  <c r="AM19" i="4"/>
  <c r="AM21" i="4"/>
  <c r="AM12" i="4"/>
  <c r="AB12" i="4"/>
  <c r="AJ93" i="4"/>
  <c r="V96" i="4" s="1"/>
  <c r="AH93" i="4"/>
  <c r="T96" i="4" s="1"/>
  <c r="AM23" i="4"/>
  <c r="AM15" i="4"/>
  <c r="H87" i="4"/>
  <c r="AI93" i="4"/>
  <c r="U96" i="4" s="1"/>
  <c r="AG93" i="4"/>
  <c r="S96" i="4" s="1"/>
  <c r="AM85" i="4"/>
  <c r="AM73" i="4"/>
  <c r="AM17" i="4"/>
  <c r="AM72" i="4"/>
  <c r="AM70" i="4"/>
  <c r="AM68" i="4"/>
  <c r="AM66" i="4"/>
  <c r="AM22" i="4"/>
  <c r="AE93" i="4"/>
  <c r="Q96" i="4" s="1"/>
  <c r="AF93" i="4"/>
  <c r="R96" i="4" s="1"/>
  <c r="AM84" i="4"/>
  <c r="AM82" i="4"/>
  <c r="AM80" i="4"/>
  <c r="AM30" i="4"/>
  <c r="AM14" i="4"/>
  <c r="AM18" i="4"/>
  <c r="AM20" i="4" l="1"/>
  <c r="AM16" i="4"/>
  <c r="AN27" i="4"/>
  <c r="J27" i="4" s="1"/>
  <c r="P96" i="4"/>
  <c r="AC12" i="4"/>
  <c r="H27" i="4" l="1"/>
  <c r="J53" i="4"/>
  <c r="AM27" i="4"/>
  <c r="F56" i="4"/>
  <c r="H53" i="4" l="1"/>
  <c r="AA27" i="4"/>
  <c r="P27" i="4"/>
  <c r="P53" i="4" s="1"/>
  <c r="M91" i="4"/>
  <c r="Q91" i="4"/>
  <c r="R91" i="4"/>
  <c r="G91" i="4"/>
  <c r="F90" i="4"/>
  <c r="AC27" i="4" l="1"/>
  <c r="F91" i="4"/>
  <c r="P90" i="4"/>
  <c r="AC90" i="4" s="1"/>
  <c r="F61" i="4"/>
  <c r="P61" i="4" l="1"/>
  <c r="AC61" i="4" s="1"/>
  <c r="F62" i="4"/>
  <c r="S90" i="4"/>
  <c r="T90" i="4"/>
  <c r="AH90" i="4" s="1"/>
  <c r="U90" i="4"/>
  <c r="AI90" i="4" s="1"/>
  <c r="V90" i="4"/>
  <c r="AJ90" i="4" s="1"/>
  <c r="W90" i="4"/>
  <c r="AK90" i="4" s="1"/>
  <c r="X90" i="4"/>
  <c r="AL90" i="4" s="1"/>
  <c r="O91" i="4"/>
  <c r="N91" i="4"/>
  <c r="AB91" i="4" s="1"/>
  <c r="L91" i="4"/>
  <c r="K91" i="4"/>
  <c r="J91" i="4"/>
  <c r="I91" i="4"/>
  <c r="H91" i="4"/>
  <c r="AA91" i="4" s="1"/>
  <c r="F78" i="4"/>
  <c r="F55" i="4"/>
  <c r="P56" i="4"/>
  <c r="AC56" i="4" s="1"/>
  <c r="G62" i="4"/>
  <c r="G63" i="4" s="1"/>
  <c r="H62" i="4"/>
  <c r="H63" i="4" s="1"/>
  <c r="I62" i="4"/>
  <c r="I63" i="4" s="1"/>
  <c r="J62" i="4"/>
  <c r="J63" i="4" s="1"/>
  <c r="K62" i="4"/>
  <c r="K63" i="4" s="1"/>
  <c r="L62" i="4"/>
  <c r="L63" i="4" s="1"/>
  <c r="M62" i="4"/>
  <c r="M63" i="4" s="1"/>
  <c r="N62" i="4"/>
  <c r="N63" i="4" s="1"/>
  <c r="O62" i="4"/>
  <c r="O63" i="4" s="1"/>
  <c r="Q62" i="4"/>
  <c r="Q63" i="4" s="1"/>
  <c r="R62" i="4"/>
  <c r="R63" i="4" s="1"/>
  <c r="S62" i="4"/>
  <c r="S63" i="4" s="1"/>
  <c r="T62" i="4"/>
  <c r="T63" i="4" s="1"/>
  <c r="U62" i="4"/>
  <c r="U63" i="4" s="1"/>
  <c r="V62" i="4"/>
  <c r="V63" i="4" s="1"/>
  <c r="W62" i="4"/>
  <c r="W63" i="4" s="1"/>
  <c r="X62" i="4"/>
  <c r="X63" i="4" s="1"/>
  <c r="AC69" i="4" l="1"/>
  <c r="AC67" i="4"/>
  <c r="AC72" i="4"/>
  <c r="AG90" i="4"/>
  <c r="Z90" i="4"/>
  <c r="Z62" i="4"/>
  <c r="AC66" i="4"/>
  <c r="F59" i="4"/>
  <c r="F63" i="4" s="1"/>
  <c r="AC73" i="4"/>
  <c r="AC70" i="4"/>
  <c r="AC68" i="4"/>
  <c r="P58" i="4"/>
  <c r="AC58" i="4" s="1"/>
  <c r="AC83" i="4"/>
  <c r="AC79" i="4"/>
  <c r="AC78" i="4"/>
  <c r="W91" i="4"/>
  <c r="U91" i="4"/>
  <c r="S91" i="4"/>
  <c r="AM28" i="4"/>
  <c r="AC74" i="4"/>
  <c r="AC71" i="4"/>
  <c r="P57" i="4"/>
  <c r="AC57" i="4" s="1"/>
  <c r="P55" i="4"/>
  <c r="AC84" i="4"/>
  <c r="AC82" i="4"/>
  <c r="AC80" i="4"/>
  <c r="X91" i="4"/>
  <c r="V91" i="4"/>
  <c r="T91" i="4"/>
  <c r="AM24" i="4"/>
  <c r="O92" i="4"/>
  <c r="N92" i="4"/>
  <c r="M92" i="4"/>
  <c r="L92" i="4"/>
  <c r="K92" i="4"/>
  <c r="J92" i="4"/>
  <c r="I92" i="4"/>
  <c r="P91" i="4"/>
  <c r="AC91" i="4" s="1"/>
  <c r="P62" i="4"/>
  <c r="P59" i="4" l="1"/>
  <c r="AC62" i="4"/>
  <c r="P63" i="4"/>
  <c r="Z91" i="4"/>
  <c r="AC55" i="4"/>
  <c r="W92" i="4"/>
  <c r="W97" i="4" s="1"/>
  <c r="T92" i="4"/>
  <c r="T97" i="4" s="1"/>
  <c r="X92" i="4"/>
  <c r="X97" i="4" s="1"/>
  <c r="Q92" i="4"/>
  <c r="U92" i="4"/>
  <c r="U97" i="4" s="1"/>
  <c r="R92" i="4"/>
  <c r="R97" i="4" s="1"/>
  <c r="V92" i="4"/>
  <c r="V97" i="4" s="1"/>
  <c r="Z63" i="4"/>
  <c r="AC59" i="4"/>
  <c r="AC75" i="4"/>
  <c r="P87" i="4"/>
  <c r="AC87" i="4" s="1"/>
  <c r="S92" i="4"/>
  <c r="S97" i="4" s="1"/>
  <c r="AM90" i="4"/>
  <c r="G92" i="4"/>
  <c r="Q97" i="4"/>
  <c r="P92" i="4" l="1"/>
  <c r="Z92" i="4"/>
  <c r="H92" i="4"/>
  <c r="AM92" i="4" s="1"/>
  <c r="AC63" i="4"/>
  <c r="AC53" i="4"/>
  <c r="P97" i="4"/>
  <c r="AC92" i="4" l="1"/>
</calcChain>
</file>

<file path=xl/sharedStrings.xml><?xml version="1.0" encoding="utf-8"?>
<sst xmlns="http://schemas.openxmlformats.org/spreadsheetml/2006/main" count="397" uniqueCount="280">
  <si>
    <t>№ з/п</t>
  </si>
  <si>
    <t>Назва дисципліни</t>
  </si>
  <si>
    <t>Розподіл за семестрами</t>
  </si>
  <si>
    <t>Обсяг роботи студента, годин</t>
  </si>
  <si>
    <t>Розподіл за курсами і семестрами кредитів</t>
  </si>
  <si>
    <t>Загальний обсяг</t>
  </si>
  <si>
    <t>з них</t>
  </si>
  <si>
    <t>1 курс</t>
  </si>
  <si>
    <t>2 курс</t>
  </si>
  <si>
    <t>3 курс</t>
  </si>
  <si>
    <t>4 курс</t>
  </si>
  <si>
    <t>годин</t>
  </si>
  <si>
    <t>кредитів</t>
  </si>
  <si>
    <t>контактні</t>
  </si>
  <si>
    <t>самостійна робота</t>
  </si>
  <si>
    <t>Екзамен</t>
  </si>
  <si>
    <t>Залік</t>
  </si>
  <si>
    <t>Курсова робота</t>
  </si>
  <si>
    <t>Разом</t>
  </si>
  <si>
    <t>лекції</t>
  </si>
  <si>
    <t>практичні</t>
  </si>
  <si>
    <t>Філософські студії</t>
  </si>
  <si>
    <t>Фізичне виховання</t>
  </si>
  <si>
    <t>Університетські студії</t>
  </si>
  <si>
    <t>Всього</t>
  </si>
  <si>
    <t>Х</t>
  </si>
  <si>
    <t>Зведена таблиця</t>
  </si>
  <si>
    <t>Розподіл по семестрам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</si>
  <si>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</si>
  <si>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</si>
  <si>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</si>
  <si>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</si>
  <si>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</si>
  <si>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</si>
  <si>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</si>
  <si>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</si>
  <si>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Кількість аудиторних годин на тиждень</t>
  </si>
  <si>
    <t>Кількість кредитів ECTS</t>
  </si>
  <si>
    <t>Кількість екзаменів</t>
  </si>
  <si>
    <t>Кількість заліків</t>
  </si>
  <si>
    <t>Кількість курсових робіт</t>
  </si>
  <si>
    <t>Навчальні практики</t>
  </si>
  <si>
    <t>Виробничі практики</t>
  </si>
  <si>
    <t>семінарські</t>
  </si>
  <si>
    <t>лабораторні</t>
  </si>
  <si>
    <t>модульний контроль</t>
  </si>
  <si>
    <t>семестровий контроль</t>
  </si>
  <si>
    <t>підготовка та проходження контрольних заходів</t>
  </si>
  <si>
    <t>Фондознавство</t>
  </si>
  <si>
    <t>Аналітико-синтетичне опрацювання і каталогізація документів</t>
  </si>
  <si>
    <t>Інтелектуальна свобода та доступ до інформації</t>
  </si>
  <si>
    <t>Соціальні комунікації</t>
  </si>
  <si>
    <t>Українські студії</t>
  </si>
  <si>
    <t>Історія світової культури</t>
  </si>
  <si>
    <t>індивідуальні</t>
  </si>
  <si>
    <t>І. Обов'язкова частина</t>
  </si>
  <si>
    <t>Формування загальних компетентностей</t>
  </si>
  <si>
    <t>2. Практика</t>
  </si>
  <si>
    <t>3. Атестація</t>
  </si>
  <si>
    <t>ВП.1.01</t>
  </si>
  <si>
    <t>Разом за обов'язковою частиною</t>
  </si>
  <si>
    <t>Разом за вибірковою частиною</t>
  </si>
  <si>
    <t>Разом за навчальним планом</t>
  </si>
  <si>
    <t>НМЦ стандартизації та якості освіти</t>
  </si>
  <si>
    <t>ОДФ.11</t>
  </si>
  <si>
    <t>ОДФ.12</t>
  </si>
  <si>
    <t>ОДФ.13</t>
  </si>
  <si>
    <t>ОДФ.14</t>
  </si>
  <si>
    <t>ОДФ.15</t>
  </si>
  <si>
    <t>ОДФ.16</t>
  </si>
  <si>
    <t>ОДФ.17</t>
  </si>
  <si>
    <t>ОДФ.18</t>
  </si>
  <si>
    <t>ОДФ.19</t>
  </si>
  <si>
    <t>Історія української і зарубіжної літератури</t>
  </si>
  <si>
    <t>Іноземна мова (за професійним спрямуванням)</t>
  </si>
  <si>
    <t>ОДФ.01</t>
  </si>
  <si>
    <t>ОДФ.05</t>
  </si>
  <si>
    <t>ОДФ.06</t>
  </si>
  <si>
    <t>ОДФ.07</t>
  </si>
  <si>
    <t>ОДФ.08</t>
  </si>
  <si>
    <t>ОДФ.09</t>
  </si>
  <si>
    <t>ОДФ.20</t>
  </si>
  <si>
    <t>Документознавство</t>
  </si>
  <si>
    <t>Архівознавство</t>
  </si>
  <si>
    <t>Науково-дослідна та методична робота в архівах</t>
  </si>
  <si>
    <t>Архівні інформаційні системи</t>
  </si>
  <si>
    <t>Технотронні архіви</t>
  </si>
  <si>
    <t>Інформатизація в архівній справі</t>
  </si>
  <si>
    <t>Зарубіжні архіви та зарубіжна архівна україніка</t>
  </si>
  <si>
    <t>Бібліотекознавство та історія бібліотечної справи</t>
  </si>
  <si>
    <t>НАВЧАЛЬНИЙ ПЛАН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</si>
  <si>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</si>
  <si>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</si>
  <si>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</si>
  <si>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</si>
  <si>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</si>
  <si>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</si>
  <si>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</si>
  <si>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</si>
  <si>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</si>
  <si>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</si>
  <si>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</si>
  <si>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</si>
  <si>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</si>
  <si>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</si>
  <si>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</si>
  <si>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Екзаменаційна сесія</t>
  </si>
  <si>
    <t>Підсумкові атестації</t>
  </si>
  <si>
    <t>Навчальна практика</t>
  </si>
  <si>
    <t>Виконання кваліф. робіт</t>
  </si>
  <si>
    <t>Канікули</t>
  </si>
  <si>
    <t>ІХ</t>
  </si>
  <si>
    <t>ХІІ</t>
  </si>
  <si>
    <t>І</t>
  </si>
  <si>
    <t>ІІ</t>
  </si>
  <si>
    <t>ІІІ</t>
  </si>
  <si>
    <t>ІV</t>
  </si>
  <si>
    <t>VI</t>
  </si>
  <si>
    <t>VII</t>
  </si>
  <si>
    <t>ХІ</t>
  </si>
  <si>
    <t>V</t>
  </si>
  <si>
    <t>VIII</t>
  </si>
  <si>
    <t>Примітка:</t>
  </si>
  <si>
    <t>Екзамена-ційні сесії</t>
  </si>
  <si>
    <t>Н</t>
  </si>
  <si>
    <t>П</t>
  </si>
  <si>
    <t>=</t>
  </si>
  <si>
    <r>
      <rPr>
        <b/>
        <u/>
        <sz val="16"/>
        <rFont val="Calibri"/>
        <family val="2"/>
        <charset val="204"/>
      </rPr>
      <t>денна</t>
    </r>
    <r>
      <rPr>
        <sz val="16"/>
        <rFont val="Calibri"/>
        <family val="2"/>
        <charset val="204"/>
      </rPr>
      <t xml:space="preserve"> форма навчання</t>
    </r>
  </si>
  <si>
    <t>ОДФ.02</t>
  </si>
  <si>
    <t>ОДФ.04</t>
  </si>
  <si>
    <t>ОДФ.10</t>
  </si>
  <si>
    <t>::</t>
  </si>
  <si>
    <t>С</t>
  </si>
  <si>
    <t>Б</t>
  </si>
  <si>
    <t>Навчальна (бібліотечна)</t>
  </si>
  <si>
    <t xml:space="preserve">Виробнича (технологічна) </t>
  </si>
  <si>
    <t>ІІ.    Вибіркова частина</t>
  </si>
  <si>
    <t>тижнів теоретичного навчання</t>
  </si>
  <si>
    <t>3,4,5,6</t>
  </si>
  <si>
    <t>ОДФ.03</t>
  </si>
  <si>
    <t>Навчальна (архівна)</t>
  </si>
  <si>
    <t>Менеджмент бібліотечно-інформаційної та архівної галузей</t>
  </si>
  <si>
    <t>Маркетинг інформаційних продуктів і послуг</t>
  </si>
  <si>
    <t>Проектна діяльність бібліотек, архівів та інформаційних установ</t>
  </si>
  <si>
    <t>Курсова робота з бібліотечних і архівних технологій</t>
  </si>
  <si>
    <t>Керування документацією</t>
  </si>
  <si>
    <t>Бібліографознавство та бібліографічна діяльність</t>
  </si>
  <si>
    <t>ВП.2.01</t>
  </si>
  <si>
    <t>Державне управління</t>
  </si>
  <si>
    <t>Управлінське документознавство</t>
  </si>
  <si>
    <t>Спеціальне документознавство</t>
  </si>
  <si>
    <t>Електронне врядування</t>
  </si>
  <si>
    <t>Інформаційне забезпечення управління</t>
  </si>
  <si>
    <t>Інформаційні технології в документознавстві</t>
  </si>
  <si>
    <t>Державна інформаційна політика</t>
  </si>
  <si>
    <t>Сучасні інформаційні системи і технології в бібліотечно-інформаційній діяльності та в архівах</t>
  </si>
  <si>
    <t>Наукові студії</t>
  </si>
  <si>
    <t>5</t>
  </si>
  <si>
    <t>ОДФ.21</t>
  </si>
  <si>
    <t>Курсова робота з документознавства, бібліотекознавства, архівознавства</t>
  </si>
  <si>
    <t>ОДФ.22</t>
  </si>
  <si>
    <t>ОДФ.23</t>
  </si>
  <si>
    <t>ОДФ.24</t>
  </si>
  <si>
    <t>Книгознавство</t>
  </si>
  <si>
    <t xml:space="preserve">перший (бакалаврcький) </t>
  </si>
  <si>
    <t>Рішенням Вченої ради</t>
  </si>
  <si>
    <t>Ступінь вищої освіти:</t>
  </si>
  <si>
    <t xml:space="preserve">бакалавр </t>
  </si>
  <si>
    <t>Київського університету імені Бориса Грінченка</t>
  </si>
  <si>
    <t xml:space="preserve">Термін навчання: </t>
  </si>
  <si>
    <t>3 роки 10 місяців</t>
  </si>
  <si>
    <t>підготовки здобувачів вищої освіти за освітньо-професійною програмою</t>
  </si>
  <si>
    <r>
      <t xml:space="preserve">галузь знань </t>
    </r>
    <r>
      <rPr>
        <b/>
        <sz val="16"/>
        <rFont val="Calibri"/>
        <family val="2"/>
        <charset val="204"/>
      </rPr>
      <t xml:space="preserve"> </t>
    </r>
  </si>
  <si>
    <t xml:space="preserve">спеціальність </t>
  </si>
  <si>
    <t>освітня програма</t>
  </si>
  <si>
    <t>02 Культура і мистецтво</t>
  </si>
  <si>
    <t>029 Інформаційна, бібліотечна та архівна справа</t>
  </si>
  <si>
    <t>029.00.02 Інформаційна, бібліотечна та архівна справа</t>
  </si>
  <si>
    <t>1. Навчальні дисципліни</t>
  </si>
  <si>
    <t>Формування спеціальних (фахових, предметних) компетентностей</t>
  </si>
  <si>
    <t>Підготовка (написання) бакалаврської роботи, тижнів</t>
  </si>
  <si>
    <t>х</t>
  </si>
  <si>
    <t>Інформаційно-аналітична діяльність</t>
  </si>
  <si>
    <t>Етика і психологія ділового спілкування</t>
  </si>
  <si>
    <t>Технології електронного документообігу</t>
  </si>
  <si>
    <t>Комунікативний практикум</t>
  </si>
  <si>
    <t>Автоматизація бібліотечно-бібліографічних  процесів і архівних технологій</t>
  </si>
  <si>
    <t>ОДФ.25</t>
  </si>
  <si>
    <t>Преддипломна</t>
  </si>
  <si>
    <t>В</t>
  </si>
  <si>
    <t>Міжнародні інформаційні ресурси</t>
  </si>
  <si>
    <r>
      <t xml:space="preserve">На базі </t>
    </r>
    <r>
      <rPr>
        <b/>
        <sz val="14"/>
        <rFont val="Calibri"/>
        <family val="2"/>
        <charset val="204"/>
      </rPr>
      <t>повної загальної середньої освіти</t>
    </r>
  </si>
  <si>
    <t>від 23.03.2017  протокол № 3</t>
  </si>
  <si>
    <t>(нова редакція від 17.06.2021 протокол № 6)</t>
  </si>
  <si>
    <t>Кваліфікація:</t>
  </si>
  <si>
    <t>бакалавр з інформаційної,</t>
  </si>
  <si>
    <t>ОДЗ.1</t>
  </si>
  <si>
    <t>*</t>
  </si>
  <si>
    <t>Лідерство служіння</t>
  </si>
  <si>
    <t xml:space="preserve">Вступ до спеціальності </t>
  </si>
  <si>
    <t>ОДЗ.2</t>
  </si>
  <si>
    <t>Права людини громадянина України</t>
  </si>
  <si>
    <t>ОДЗ.3</t>
  </si>
  <si>
    <t xml:space="preserve">Філософія </t>
  </si>
  <si>
    <t>Етика</t>
  </si>
  <si>
    <t>Релігієзнавство</t>
  </si>
  <si>
    <t>Культура усного та писемного мовлення (українська)</t>
  </si>
  <si>
    <t>1,2,3,5</t>
  </si>
  <si>
    <t>ОА.01</t>
  </si>
  <si>
    <t>ОП.01</t>
  </si>
  <si>
    <t>ОП.02</t>
  </si>
  <si>
    <t>ОП.03</t>
  </si>
  <si>
    <t>ОП.04</t>
  </si>
  <si>
    <t>4.1. Вибірковий блок 1 - "Сучасні архівні системи"</t>
  </si>
  <si>
    <t>Виробнича практика (за напрямом)</t>
  </si>
  <si>
    <t>4.2. Вибірковий блок 2 - "Управління документною інформацією"</t>
  </si>
  <si>
    <t xml:space="preserve"> (студент обирає дисципліни на відповідну кількість кредитів)</t>
  </si>
  <si>
    <t>Підсумкова атестація, тижнів</t>
  </si>
  <si>
    <t>Переддипломна практика, тижнів</t>
  </si>
  <si>
    <t>Навчальні практики, тижнів</t>
  </si>
  <si>
    <t>Виробничі практики, тижнів</t>
  </si>
  <si>
    <t>Навчальний план складено з урахуванням затвердженого стандарту вищої освіти за спеціальністю 029 "Інформаційна, бібліотечна та архівна справа"</t>
  </si>
  <si>
    <t>для першого бакалаврського) рівня вищої освіти (наказ МОН України від 12.12.2018 № 1378)</t>
  </si>
  <si>
    <t>кр</t>
  </si>
  <si>
    <t>ауд</t>
  </si>
  <si>
    <t>мкр</t>
  </si>
  <si>
    <t>ср</t>
  </si>
  <si>
    <t>Розрахунок тижневого навантаження студентів</t>
  </si>
  <si>
    <t>Виробнича практика</t>
  </si>
  <si>
    <t>Переддипломна практика</t>
  </si>
  <si>
    <t>Рівень вищої освіти:</t>
  </si>
  <si>
    <t>бібліотечної та архівної справи</t>
  </si>
  <si>
    <t>Вибір з каталогу курсів</t>
  </si>
  <si>
    <t>4.3. Вибірковий блок 3 - Вибір з каталогу курсів</t>
  </si>
  <si>
    <t>ВД.1.01</t>
  </si>
  <si>
    <t>ВД.1.02</t>
  </si>
  <si>
    <t>ВД.1.03</t>
  </si>
  <si>
    <t>ВД.1.04</t>
  </si>
  <si>
    <t>ВД.1.05</t>
  </si>
  <si>
    <t>ВД.1.06</t>
  </si>
  <si>
    <t>ВД.1.07</t>
  </si>
  <si>
    <t>ВД.1…</t>
  </si>
  <si>
    <t>ВД.2.01</t>
  </si>
  <si>
    <t>ВД.2.02</t>
  </si>
  <si>
    <t>ВД.2.03</t>
  </si>
  <si>
    <t>ВД.2.04</t>
  </si>
  <si>
    <t>ВД.2.05</t>
  </si>
  <si>
    <t>ВД.2.06</t>
  </si>
  <si>
    <t>ВД.2.07</t>
  </si>
  <si>
    <t>ВД.2…</t>
  </si>
  <si>
    <t>ВД.3…</t>
  </si>
  <si>
    <t>Виробнича практика (за умови вибору блоків 1,2)</t>
  </si>
  <si>
    <t xml:space="preserve">Практика перед-дипломна </t>
  </si>
  <si>
    <t>Підготовка кваліфікаційної роботи</t>
  </si>
  <si>
    <t>Підсумкова атестація (захист)</t>
  </si>
  <si>
    <t>Медіакультура (англійською мовою)</t>
  </si>
  <si>
    <t>ОДФ.26</t>
  </si>
  <si>
    <t>Інформаційний сервіс та безпека</t>
  </si>
  <si>
    <t>III. План освітнього процесу</t>
  </si>
  <si>
    <t>Затверджено</t>
  </si>
  <si>
    <t>Київського столичного університету імені Бориса Грінченка</t>
  </si>
  <si>
    <t>(зі змінами від ___.___.2024, протокол № ___)</t>
  </si>
  <si>
    <t>Голова Вченої ради</t>
  </si>
  <si>
    <t>___________________________  Наталія ВІННІКОВА</t>
  </si>
  <si>
    <t>Київський столичний університет імені Бориса Грінченка</t>
  </si>
  <si>
    <t>І. Графік освітнього процесу</t>
  </si>
  <si>
    <t>Я - студент</t>
  </si>
  <si>
    <t>Історичні студії</t>
  </si>
  <si>
    <t>ОДЗ.4</t>
  </si>
  <si>
    <t>Підготовка та захист кваліфікаційної бакаларської роботи</t>
  </si>
  <si>
    <t>Затверджено на засіданні Вченої ради  Факультету української філології, культури і мистецтва</t>
  </si>
  <si>
    <t>Погоджено</t>
  </si>
  <si>
    <r>
      <t xml:space="preserve">Протокол №  </t>
    </r>
    <r>
      <rPr>
        <sz val="14"/>
        <rFont val="Calibri"/>
        <family val="2"/>
        <charset val="204"/>
      </rPr>
      <t>____ від "____" _______________ 2024 року</t>
    </r>
  </si>
  <si>
    <t>Голова Вченої ради, декан Факультету _____________________ Ірина РУСНАК</t>
  </si>
  <si>
    <t xml:space="preserve">Гарант освітньої програми __________________ </t>
  </si>
  <si>
    <t>"____" _____ 2024 р. ______________ Євген АНТИПІН</t>
  </si>
  <si>
    <t>3,4,4,5,6</t>
  </si>
  <si>
    <t>8/8</t>
  </si>
  <si>
    <t>6/4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</si>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</sst>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&quot;грн.&quot;_-;\-* #,##0.00\ &quot;грн.&quot;_-;_-* &quot;-&quot;??\ &quot;грн.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8.25"/>
      <color indexed="12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6"/>
      <name val="Calibri"/>
      <family val="2"/>
      <charset val="204"/>
    </font>
    <font>
      <b/>
      <u/>
      <sz val="16"/>
      <name val="Calibri"/>
      <family val="2"/>
      <charset val="204"/>
    </font>
    <font>
      <b/>
      <sz val="16"/>
      <name val="Calibri"/>
      <family val="2"/>
      <charset val="204"/>
    </font>
    <font>
      <b/>
      <sz val="18"/>
      <name val="Calibri"/>
      <family val="2"/>
      <charset val="204"/>
    </font>
    <font>
      <sz val="13"/>
      <name val="Calibri"/>
      <family val="2"/>
      <charset val="204"/>
    </font>
    <font>
      <b/>
      <u/>
      <sz val="1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b/>
      <sz val="16"/>
      <name val="Calibri"/>
      <family val="2"/>
      <charset val="204"/>
    </font>
    <font>
      <sz val="10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4"/>
      <color indexed="1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3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26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C000"/>
      <name val="Calibri"/>
      <family val="2"/>
      <charset val="204"/>
    </font>
    <font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name val="Calibri"/>
      <family val="2"/>
      <charset val="204"/>
    </font>
    <font>
      <sz val="14"/>
      <color rgb="FF0070C0"/>
      <name val="Calibri"/>
      <family val="2"/>
      <charset val="204"/>
    </font>
    <font>
      <sz val="14"/>
      <color theme="9" tint="-0.499984740745262"/>
      <name val="Calibri"/>
      <family val="2"/>
      <charset val="204"/>
    </font>
    <font>
      <sz val="12"/>
      <color indexed="10"/>
      <name val="Calibri"/>
      <family val="2"/>
      <charset val="204"/>
    </font>
    <font>
      <i/>
      <sz val="14"/>
      <name val="Calibri"/>
      <family val="2"/>
      <charset val="204"/>
    </font>
    <font>
      <b/>
      <sz val="14"/>
      <color rgb="FF00B050"/>
      <name val="Calibri"/>
      <family val="2"/>
      <charset val="204"/>
    </font>
    <font>
      <sz val="14"/>
      <color rgb="FFC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sz val="10"/>
      <color rgb="FFC00000"/>
      <name val="Calibri"/>
      <family val="2"/>
      <charset val="204"/>
    </font>
    <font>
      <sz val="14"/>
      <name val="Calibri"/>
      <family val="2"/>
    </font>
    <font>
      <b/>
      <sz val="18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5" fillId="0" borderId="0"/>
    <xf numFmtId="0" fontId="4" fillId="0" borderId="0"/>
    <xf numFmtId="0" fontId="17" fillId="20" borderId="1" applyNumberFormat="0" applyAlignment="0" applyProtection="0"/>
    <xf numFmtId="0" fontId="2" fillId="0" borderId="0"/>
    <xf numFmtId="0" fontId="2" fillId="0" borderId="0"/>
    <xf numFmtId="0" fontId="19" fillId="0" borderId="3" applyNumberFormat="0" applyFill="0" applyAlignment="0" applyProtection="0"/>
    <xf numFmtId="0" fontId="14" fillId="3" borderId="0" applyNumberFormat="0" applyBorder="0" applyAlignment="0" applyProtection="0"/>
    <xf numFmtId="0" fontId="1" fillId="22" borderId="4" applyNumberFormat="0" applyFont="0" applyAlignment="0" applyProtection="0"/>
    <xf numFmtId="0" fontId="16" fillId="20" borderId="2" applyNumberFormat="0" applyAlignment="0" applyProtection="0"/>
    <xf numFmtId="0" fontId="15" fillId="21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9" fillId="0" borderId="3" applyNumberFormat="0" applyFill="0" applyAlignment="0" applyProtection="0"/>
    <xf numFmtId="0" fontId="15" fillId="21" borderId="0" applyNumberFormat="0" applyBorder="0" applyAlignment="0" applyProtection="0"/>
    <xf numFmtId="0" fontId="14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2" borderId="4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</cellStyleXfs>
  <cellXfs count="498">
    <xf numFmtId="0" fontId="0" fillId="0" borderId="0" xfId="0"/>
    <xf numFmtId="0" fontId="11" fillId="0" borderId="14" xfId="32" applyFont="1" applyBorder="1" applyAlignment="1">
      <alignment horizontal="center" vertical="top"/>
    </xf>
    <xf numFmtId="0" fontId="10" fillId="0" borderId="0" xfId="32" applyFont="1" applyAlignment="1">
      <alignment horizontal="center"/>
    </xf>
    <xf numFmtId="0" fontId="13" fillId="0" borderId="14" xfId="32" applyFont="1" applyBorder="1" applyAlignment="1">
      <alignment horizontal="center" vertical="center"/>
    </xf>
    <xf numFmtId="0" fontId="3" fillId="0" borderId="15" xfId="32" applyFont="1" applyBorder="1" applyAlignment="1">
      <alignment horizontal="center"/>
    </xf>
    <xf numFmtId="0" fontId="3" fillId="0" borderId="14" xfId="32" applyFont="1" applyBorder="1" applyAlignment="1">
      <alignment horizontal="center" vertical="center"/>
    </xf>
    <xf numFmtId="0" fontId="13" fillId="0" borderId="15" xfId="32" applyFont="1" applyBorder="1" applyAlignment="1">
      <alignment horizontal="center" vertical="center"/>
    </xf>
    <xf numFmtId="0" fontId="13" fillId="0" borderId="15" xfId="32" applyFont="1" applyBorder="1" applyAlignment="1">
      <alignment horizontal="center" vertical="top"/>
    </xf>
    <xf numFmtId="0" fontId="3" fillId="0" borderId="15" xfId="32" applyFont="1" applyBorder="1" applyAlignment="1">
      <alignment horizontal="center" vertical="center"/>
    </xf>
    <xf numFmtId="0" fontId="11" fillId="0" borderId="0" xfId="32" applyFont="1" applyAlignment="1">
      <alignment horizontal="center"/>
    </xf>
    <xf numFmtId="0" fontId="3" fillId="0" borderId="16" xfId="32" applyFont="1" applyBorder="1" applyAlignment="1">
      <alignment horizontal="center" vertical="center"/>
    </xf>
    <xf numFmtId="0" fontId="3" fillId="0" borderId="16" xfId="32" applyFont="1" applyBorder="1" applyAlignment="1">
      <alignment horizontal="center" vertical="top"/>
    </xf>
    <xf numFmtId="0" fontId="29" fillId="0" borderId="0" xfId="33" applyFont="1" applyAlignment="1">
      <alignment vertical="center"/>
    </xf>
    <xf numFmtId="1" fontId="39" fillId="0" borderId="29" xfId="33" applyNumberFormat="1" applyFont="1" applyFill="1" applyBorder="1" applyAlignment="1">
      <alignment horizontal="center" vertical="center"/>
    </xf>
    <xf numFmtId="1" fontId="39" fillId="0" borderId="28" xfId="33" applyNumberFormat="1" applyFont="1" applyFill="1" applyBorder="1" applyAlignment="1">
      <alignment horizontal="center" vertical="center"/>
    </xf>
    <xf numFmtId="1" fontId="29" fillId="0" borderId="31" xfId="33" applyNumberFormat="1" applyFont="1" applyFill="1" applyBorder="1" applyAlignment="1">
      <alignment horizontal="center" vertical="center"/>
    </xf>
    <xf numFmtId="1" fontId="29" fillId="0" borderId="28" xfId="33" applyNumberFormat="1" applyFont="1" applyBorder="1" applyAlignment="1">
      <alignment horizontal="center" vertical="center"/>
    </xf>
    <xf numFmtId="1" fontId="39" fillId="23" borderId="11" xfId="33" applyNumberFormat="1" applyFont="1" applyFill="1" applyBorder="1" applyAlignment="1">
      <alignment horizontal="center" vertical="center"/>
    </xf>
    <xf numFmtId="1" fontId="39" fillId="28" borderId="1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Fill="1" applyAlignment="1">
      <alignment vertical="center"/>
    </xf>
    <xf numFmtId="0" fontId="29" fillId="0" borderId="0" xfId="33" applyFont="1" applyFill="1" applyAlignment="1">
      <alignment vertical="center"/>
    </xf>
    <xf numFmtId="0" fontId="39" fillId="0" borderId="6" xfId="33" applyFont="1" applyFill="1" applyBorder="1" applyAlignment="1">
      <alignment horizontal="center" vertical="center"/>
    </xf>
    <xf numFmtId="0" fontId="21" fillId="0" borderId="0" xfId="32" applyFont="1" applyAlignment="1">
      <alignment vertical="center"/>
    </xf>
    <xf numFmtId="0" fontId="21" fillId="0" borderId="0" xfId="32" applyFont="1" applyFill="1" applyAlignment="1">
      <alignment horizontal="center"/>
    </xf>
    <xf numFmtId="0" fontId="11" fillId="0" borderId="0" xfId="0" applyFont="1"/>
    <xf numFmtId="0" fontId="21" fillId="0" borderId="0" xfId="0" applyFont="1"/>
    <xf numFmtId="0" fontId="0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vertical="top"/>
    </xf>
    <xf numFmtId="0" fontId="21" fillId="0" borderId="0" xfId="32" applyFont="1" applyAlignment="1">
      <alignment horizontal="left" vertical="center"/>
    </xf>
    <xf numFmtId="0" fontId="23" fillId="0" borderId="0" xfId="32" applyFont="1" applyFill="1" applyAlignment="1">
      <alignment horizontal="left"/>
    </xf>
    <xf numFmtId="0" fontId="21" fillId="0" borderId="0" xfId="32" applyFont="1" applyFill="1" applyAlignment="1">
      <alignment horizontal="left"/>
    </xf>
    <xf numFmtId="0" fontId="10" fillId="0" borderId="0" xfId="32" applyFont="1" applyAlignment="1">
      <alignment horizontal="left" vertical="center"/>
    </xf>
    <xf numFmtId="0" fontId="10" fillId="0" borderId="0" xfId="32" applyFont="1" applyAlignment="1">
      <alignment vertical="top" wrapText="1"/>
    </xf>
    <xf numFmtId="49" fontId="31" fillId="0" borderId="5" xfId="33" applyNumberFormat="1" applyFont="1" applyFill="1" applyBorder="1" applyAlignment="1">
      <alignment horizontal="center" vertical="center" wrapText="1"/>
    </xf>
    <xf numFmtId="49" fontId="43" fillId="0" borderId="5" xfId="33" applyNumberFormat="1" applyFont="1" applyFill="1" applyBorder="1" applyAlignment="1">
      <alignment horizontal="center" vertical="center" wrapText="1"/>
    </xf>
    <xf numFmtId="1" fontId="50" fillId="0" borderId="7" xfId="33" applyNumberFormat="1" applyFont="1" applyFill="1" applyBorder="1" applyAlignment="1">
      <alignment horizontal="center" vertical="center"/>
    </xf>
    <xf numFmtId="1" fontId="48" fillId="0" borderId="7" xfId="33" applyNumberFormat="1" applyFont="1" applyFill="1" applyBorder="1" applyAlignment="1">
      <alignment horizontal="center" vertical="center"/>
    </xf>
    <xf numFmtId="1" fontId="51" fillId="0" borderId="6" xfId="33" applyNumberFormat="1" applyFont="1" applyFill="1" applyBorder="1" applyAlignment="1">
      <alignment horizontal="center" vertical="center"/>
    </xf>
    <xf numFmtId="1" fontId="49" fillId="0" borderId="7" xfId="33" applyNumberFormat="1" applyFont="1" applyFill="1" applyBorder="1" applyAlignment="1">
      <alignment horizontal="center" vertical="center"/>
    </xf>
    <xf numFmtId="0" fontId="12" fillId="30" borderId="7" xfId="33" applyFont="1" applyFill="1" applyBorder="1" applyAlignment="1">
      <alignment horizontal="center" vertical="center" wrapText="1"/>
    </xf>
    <xf numFmtId="0" fontId="12" fillId="30" borderId="5" xfId="33" applyFont="1" applyFill="1" applyBorder="1" applyAlignment="1">
      <alignment horizontal="center" vertical="center"/>
    </xf>
    <xf numFmtId="0" fontId="12" fillId="30" borderId="6" xfId="33" applyFont="1" applyFill="1" applyBorder="1" applyAlignment="1">
      <alignment horizontal="center" vertical="center"/>
    </xf>
    <xf numFmtId="1" fontId="12" fillId="30" borderId="5" xfId="33" applyNumberFormat="1" applyFont="1" applyFill="1" applyBorder="1" applyAlignment="1">
      <alignment horizontal="center" vertical="center"/>
    </xf>
    <xf numFmtId="0" fontId="12" fillId="30" borderId="0" xfId="33" applyFont="1" applyFill="1" applyAlignment="1">
      <alignment vertical="center"/>
    </xf>
    <xf numFmtId="0" fontId="12" fillId="30" borderId="46" xfId="33" applyFont="1" applyFill="1" applyBorder="1" applyAlignment="1">
      <alignment horizontal="center" vertical="center" wrapText="1"/>
    </xf>
    <xf numFmtId="0" fontId="12" fillId="30" borderId="42" xfId="0" applyFont="1" applyFill="1" applyBorder="1" applyAlignment="1">
      <alignment horizontal="left" vertical="center"/>
    </xf>
    <xf numFmtId="0" fontId="12" fillId="30" borderId="27" xfId="0" applyFont="1" applyFill="1" applyBorder="1" applyAlignment="1">
      <alignment horizontal="center" vertical="center"/>
    </xf>
    <xf numFmtId="0" fontId="12" fillId="30" borderId="24" xfId="0" applyFont="1" applyFill="1" applyBorder="1" applyAlignment="1">
      <alignment horizontal="center" vertical="center"/>
    </xf>
    <xf numFmtId="0" fontId="12" fillId="30" borderId="25" xfId="0" applyFont="1" applyFill="1" applyBorder="1" applyAlignment="1">
      <alignment horizontal="center" vertical="center"/>
    </xf>
    <xf numFmtId="0" fontId="9" fillId="30" borderId="27" xfId="0" applyFont="1" applyFill="1" applyBorder="1" applyAlignment="1">
      <alignment horizontal="center" vertical="center"/>
    </xf>
    <xf numFmtId="0" fontId="9" fillId="30" borderId="25" xfId="0" applyFont="1" applyFill="1" applyBorder="1" applyAlignment="1">
      <alignment horizontal="center" vertical="center"/>
    </xf>
    <xf numFmtId="0" fontId="12" fillId="30" borderId="5" xfId="0" applyFont="1" applyFill="1" applyBorder="1" applyAlignment="1">
      <alignment horizontal="left" vertical="center"/>
    </xf>
    <xf numFmtId="0" fontId="12" fillId="30" borderId="7" xfId="0" applyFont="1" applyFill="1" applyBorder="1" applyAlignment="1">
      <alignment horizontal="center" vertical="center"/>
    </xf>
    <xf numFmtId="0" fontId="12" fillId="30" borderId="16" xfId="0" applyFont="1" applyFill="1" applyBorder="1" applyAlignment="1">
      <alignment horizontal="center" vertical="center"/>
    </xf>
    <xf numFmtId="0" fontId="12" fillId="30" borderId="38" xfId="0" applyFont="1" applyFill="1" applyBorder="1" applyAlignment="1">
      <alignment horizontal="center" vertical="center"/>
    </xf>
    <xf numFmtId="0" fontId="9" fillId="30" borderId="7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0" fontId="12" fillId="30" borderId="37" xfId="0" applyFont="1" applyFill="1" applyBorder="1" applyAlignment="1">
      <alignment horizontal="center" vertical="center"/>
    </xf>
    <xf numFmtId="1" fontId="12" fillId="30" borderId="62" xfId="33" applyNumberFormat="1" applyFont="1" applyFill="1" applyBorder="1" applyAlignment="1">
      <alignment horizontal="center" vertical="center"/>
    </xf>
    <xf numFmtId="0" fontId="12" fillId="30" borderId="6" xfId="0" applyFont="1" applyFill="1" applyBorder="1" applyAlignment="1">
      <alignment horizontal="center" vertical="center"/>
    </xf>
    <xf numFmtId="0" fontId="12" fillId="30" borderId="6" xfId="0" applyFont="1" applyFill="1" applyBorder="1" applyAlignment="1">
      <alignment horizontal="left" vertical="center"/>
    </xf>
    <xf numFmtId="0" fontId="12" fillId="30" borderId="5" xfId="0" applyFont="1" applyFill="1" applyBorder="1" applyAlignment="1">
      <alignment horizontal="center" vertical="center"/>
    </xf>
    <xf numFmtId="0" fontId="12" fillId="30" borderId="37" xfId="33" applyFont="1" applyFill="1" applyBorder="1" applyAlignment="1">
      <alignment horizontal="center" vertical="center" wrapText="1"/>
    </xf>
    <xf numFmtId="0" fontId="12" fillId="30" borderId="13" xfId="0" applyFont="1" applyFill="1" applyBorder="1" applyAlignment="1">
      <alignment horizontal="left" vertical="center"/>
    </xf>
    <xf numFmtId="0" fontId="12" fillId="30" borderId="12" xfId="0" applyFont="1" applyFill="1" applyBorder="1" applyAlignment="1">
      <alignment horizontal="center" vertical="center"/>
    </xf>
    <xf numFmtId="0" fontId="12" fillId="30" borderId="32" xfId="0" applyFont="1" applyFill="1" applyBorder="1" applyAlignment="1">
      <alignment horizontal="center" vertical="center"/>
    </xf>
    <xf numFmtId="0" fontId="12" fillId="30" borderId="13" xfId="0" applyFont="1" applyFill="1" applyBorder="1" applyAlignment="1">
      <alignment horizontal="center" vertical="center"/>
    </xf>
    <xf numFmtId="0" fontId="9" fillId="30" borderId="13" xfId="0" applyFont="1" applyFill="1" applyBorder="1" applyAlignment="1">
      <alignment horizontal="center" vertical="center"/>
    </xf>
    <xf numFmtId="0" fontId="42" fillId="0" borderId="0" xfId="32" applyFont="1" applyAlignment="1">
      <alignment vertical="top" wrapText="1"/>
    </xf>
    <xf numFmtId="0" fontId="28" fillId="0" borderId="5" xfId="33" applyFont="1" applyFill="1" applyBorder="1" applyAlignment="1">
      <alignment horizontal="center" vertical="center" wrapText="1"/>
    </xf>
    <xf numFmtId="0" fontId="12" fillId="0" borderId="0" xfId="0" applyFont="1"/>
    <xf numFmtId="0" fontId="33" fillId="0" borderId="0" xfId="0" applyFont="1"/>
    <xf numFmtId="0" fontId="12" fillId="0" borderId="0" xfId="0" applyFont="1" applyAlignment="1"/>
    <xf numFmtId="0" fontId="52" fillId="0" borderId="0" xfId="0" applyFont="1" applyAlignment="1"/>
    <xf numFmtId="0" fontId="12" fillId="0" borderId="0" xfId="0" applyFont="1" applyFill="1" applyAlignment="1">
      <alignment vertical="top"/>
    </xf>
    <xf numFmtId="0" fontId="52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53" fillId="0" borderId="0" xfId="0" applyFont="1"/>
    <xf numFmtId="0" fontId="10" fillId="0" borderId="5" xfId="33" applyFont="1" applyFill="1" applyBorder="1" applyAlignment="1">
      <alignment horizontal="center" vertical="center"/>
    </xf>
    <xf numFmtId="1" fontId="8" fillId="0" borderId="0" xfId="33" applyNumberFormat="1" applyFont="1" applyFill="1" applyBorder="1" applyAlignment="1">
      <alignment vertical="center"/>
    </xf>
    <xf numFmtId="0" fontId="25" fillId="0" borderId="0" xfId="33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1" fontId="12" fillId="0" borderId="29" xfId="33" applyNumberFormat="1" applyFont="1" applyFill="1" applyBorder="1" applyAlignment="1">
      <alignment horizontal="center" vertical="center"/>
    </xf>
    <xf numFmtId="0" fontId="9" fillId="0" borderId="25" xfId="33" applyFont="1" applyBorder="1" applyAlignment="1">
      <alignment horizontal="center" vertical="center"/>
    </xf>
    <xf numFmtId="0" fontId="8" fillId="0" borderId="0" xfId="33" applyFont="1" applyFill="1" applyBorder="1" applyAlignment="1">
      <alignment horizontal="left" vertical="center" wrapText="1"/>
    </xf>
    <xf numFmtId="1" fontId="8" fillId="0" borderId="0" xfId="33" applyNumberFormat="1" applyFont="1" applyFill="1" applyBorder="1" applyAlignment="1">
      <alignment horizontal="center" vertical="center"/>
    </xf>
    <xf numFmtId="49" fontId="12" fillId="0" borderId="7" xfId="33" applyNumberFormat="1" applyFont="1" applyFill="1" applyBorder="1" applyAlignment="1">
      <alignment horizontal="center" vertical="center"/>
    </xf>
    <xf numFmtId="0" fontId="12" fillId="26" borderId="7" xfId="33" applyNumberFormat="1" applyFont="1" applyFill="1" applyBorder="1" applyAlignment="1">
      <alignment horizontal="center" vertical="center"/>
    </xf>
    <xf numFmtId="1" fontId="12" fillId="0" borderId="11" xfId="33" applyNumberFormat="1" applyFont="1" applyFill="1" applyBorder="1" applyAlignment="1">
      <alignment horizontal="center" vertical="center"/>
    </xf>
    <xf numFmtId="0" fontId="12" fillId="0" borderId="25" xfId="33" applyFont="1" applyBorder="1" applyAlignment="1">
      <alignment horizontal="center" vertical="center"/>
    </xf>
    <xf numFmtId="0" fontId="9" fillId="0" borderId="27" xfId="33" applyFont="1" applyBorder="1" applyAlignment="1">
      <alignment horizontal="center" vertical="center"/>
    </xf>
    <xf numFmtId="0" fontId="8" fillId="0" borderId="30" xfId="33" applyFont="1" applyFill="1" applyBorder="1" applyAlignment="1">
      <alignment vertical="center" wrapText="1"/>
    </xf>
    <xf numFmtId="1" fontId="8" fillId="0" borderId="23" xfId="33" applyNumberFormat="1" applyFont="1" applyFill="1" applyBorder="1" applyAlignment="1">
      <alignment horizontal="center" vertical="center"/>
    </xf>
    <xf numFmtId="0" fontId="25" fillId="0" borderId="0" xfId="33" applyFont="1" applyFill="1" applyAlignment="1">
      <alignment vertical="center"/>
    </xf>
    <xf numFmtId="1" fontId="12" fillId="26" borderId="5" xfId="33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0" borderId="0" xfId="0" applyFont="1" applyAlignment="1">
      <alignment horizontal="left"/>
    </xf>
    <xf numFmtId="0" fontId="9" fillId="0" borderId="7" xfId="0" applyFont="1" applyFill="1" applyBorder="1" applyAlignment="1">
      <alignment horizontal="center" vertical="center"/>
    </xf>
    <xf numFmtId="0" fontId="12" fillId="0" borderId="27" xfId="33" applyFont="1" applyFill="1" applyBorder="1" applyAlignment="1">
      <alignment horizontal="center" vertical="center"/>
    </xf>
    <xf numFmtId="0" fontId="12" fillId="0" borderId="24" xfId="33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0" fontId="8" fillId="0" borderId="5" xfId="32" applyFont="1" applyBorder="1" applyAlignment="1">
      <alignment horizontal="center" vertical="center"/>
    </xf>
    <xf numFmtId="164" fontId="9" fillId="31" borderId="11" xfId="33" applyNumberFormat="1" applyFont="1" applyFill="1" applyBorder="1" applyAlignment="1">
      <alignment horizontal="center" vertical="center"/>
    </xf>
    <xf numFmtId="0" fontId="10" fillId="0" borderId="0" xfId="32" applyFont="1" applyAlignment="1">
      <alignment horizontal="left" vertical="top" wrapText="1"/>
    </xf>
    <xf numFmtId="1" fontId="10" fillId="0" borderId="34" xfId="33" applyNumberFormat="1" applyFont="1" applyFill="1" applyBorder="1" applyAlignment="1">
      <alignment horizontal="center" vertical="center"/>
    </xf>
    <xf numFmtId="1" fontId="10" fillId="0" borderId="7" xfId="33" applyNumberFormat="1" applyFont="1" applyFill="1" applyBorder="1" applyAlignment="1">
      <alignment horizontal="center" vertical="center"/>
    </xf>
    <xf numFmtId="0" fontId="10" fillId="0" borderId="7" xfId="33" applyFont="1" applyFill="1" applyBorder="1" applyAlignment="1">
      <alignment horizontal="center" vertical="center"/>
    </xf>
    <xf numFmtId="0" fontId="56" fillId="0" borderId="0" xfId="33" applyFont="1" applyFill="1" applyAlignment="1">
      <alignment vertical="center"/>
    </xf>
    <xf numFmtId="0" fontId="10" fillId="0" borderId="37" xfId="33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33" applyFont="1" applyFill="1" applyAlignment="1">
      <alignment vertical="center"/>
    </xf>
    <xf numFmtId="0" fontId="8" fillId="0" borderId="0" xfId="33" applyFont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33" applyFont="1" applyAlignment="1">
      <alignment vertical="center"/>
    </xf>
    <xf numFmtId="0" fontId="10" fillId="23" borderId="0" xfId="0" applyFont="1" applyFill="1" applyAlignment="1">
      <alignment vertical="center"/>
    </xf>
    <xf numFmtId="0" fontId="10" fillId="24" borderId="0" xfId="0" applyFont="1" applyFill="1" applyAlignment="1">
      <alignment vertical="center"/>
    </xf>
    <xf numFmtId="0" fontId="10" fillId="25" borderId="0" xfId="0" applyFont="1" applyFill="1" applyAlignment="1">
      <alignment vertical="center"/>
    </xf>
    <xf numFmtId="0" fontId="8" fillId="0" borderId="0" xfId="33" applyFont="1" applyFill="1" applyAlignment="1">
      <alignment vertical="center"/>
    </xf>
    <xf numFmtId="0" fontId="11" fillId="0" borderId="0" xfId="32" applyFont="1"/>
    <xf numFmtId="0" fontId="21" fillId="0" borderId="0" xfId="32" applyFont="1"/>
    <xf numFmtId="0" fontId="21" fillId="0" borderId="0" xfId="32" applyFont="1" applyAlignment="1">
      <alignment horizontal="center" vertical="center"/>
    </xf>
    <xf numFmtId="0" fontId="12" fillId="0" borderId="17" xfId="32" applyFont="1" applyBorder="1" applyAlignment="1">
      <alignment horizontal="left" vertical="center"/>
    </xf>
    <xf numFmtId="0" fontId="23" fillId="0" borderId="18" xfId="32" applyFont="1" applyBorder="1" applyAlignment="1">
      <alignment horizontal="center" vertical="center"/>
    </xf>
    <xf numFmtId="0" fontId="24" fillId="0" borderId="18" xfId="32" applyFont="1" applyBorder="1" applyAlignment="1">
      <alignment horizontal="center" vertical="center"/>
    </xf>
    <xf numFmtId="0" fontId="26" fillId="0" borderId="18" xfId="32" applyFont="1" applyBorder="1" applyAlignment="1">
      <alignment horizontal="center" vertical="center"/>
    </xf>
    <xf numFmtId="0" fontId="24" fillId="0" borderId="19" xfId="32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33" applyFont="1" applyAlignment="1">
      <alignment vertical="center"/>
    </xf>
    <xf numFmtId="0" fontId="35" fillId="0" borderId="0" xfId="33" applyFont="1" applyFill="1" applyAlignment="1">
      <alignment vertical="center"/>
    </xf>
    <xf numFmtId="0" fontId="12" fillId="0" borderId="0" xfId="33" applyFont="1" applyFill="1" applyAlignment="1">
      <alignment vertical="center"/>
    </xf>
    <xf numFmtId="0" fontId="12" fillId="0" borderId="5" xfId="33" applyFont="1" applyFill="1" applyBorder="1" applyAlignment="1">
      <alignment horizontal="center" vertical="center" wrapText="1"/>
    </xf>
    <xf numFmtId="0" fontId="12" fillId="0" borderId="5" xfId="33" applyFont="1" applyFill="1" applyBorder="1" applyAlignment="1">
      <alignment horizontal="center" vertical="center"/>
    </xf>
    <xf numFmtId="0" fontId="9" fillId="0" borderId="6" xfId="33" applyFont="1" applyFill="1" applyBorder="1" applyAlignment="1">
      <alignment horizontal="center" vertical="center"/>
    </xf>
    <xf numFmtId="1" fontId="12" fillId="0" borderId="7" xfId="33" applyNumberFormat="1" applyFont="1" applyFill="1" applyBorder="1" applyAlignment="1">
      <alignment horizontal="center" vertical="center"/>
    </xf>
    <xf numFmtId="1" fontId="12" fillId="0" borderId="6" xfId="33" applyNumberFormat="1" applyFont="1" applyFill="1" applyBorder="1" applyAlignment="1">
      <alignment horizontal="center" vertical="center"/>
    </xf>
    <xf numFmtId="0" fontId="9" fillId="0" borderId="7" xfId="33" applyFont="1" applyFill="1" applyBorder="1" applyAlignment="1">
      <alignment horizontal="center" vertical="center"/>
    </xf>
    <xf numFmtId="0" fontId="12" fillId="0" borderId="7" xfId="33" applyFont="1" applyFill="1" applyBorder="1" applyAlignment="1">
      <alignment horizontal="center" vertical="center"/>
    </xf>
    <xf numFmtId="0" fontId="12" fillId="0" borderId="0" xfId="33" applyFont="1" applyAlignment="1">
      <alignment vertical="center"/>
    </xf>
    <xf numFmtId="0" fontId="12" fillId="27" borderId="0" xfId="33" applyFont="1" applyFill="1" applyAlignment="1">
      <alignment vertical="center"/>
    </xf>
    <xf numFmtId="0" fontId="9" fillId="23" borderId="0" xfId="33" applyFont="1" applyFill="1" applyAlignment="1">
      <alignment vertical="center"/>
    </xf>
    <xf numFmtId="0" fontId="12" fillId="27" borderId="26" xfId="33" applyFont="1" applyFill="1" applyBorder="1" applyAlignment="1">
      <alignment vertical="center"/>
    </xf>
    <xf numFmtId="1" fontId="35" fillId="0" borderId="27" xfId="33" applyNumberFormat="1" applyFont="1" applyFill="1" applyBorder="1" applyAlignment="1">
      <alignment horizontal="center" vertical="center"/>
    </xf>
    <xf numFmtId="1" fontId="35" fillId="0" borderId="25" xfId="33" applyNumberFormat="1" applyFont="1" applyFill="1" applyBorder="1" applyAlignment="1">
      <alignment horizontal="center" vertical="center"/>
    </xf>
    <xf numFmtId="1" fontId="12" fillId="0" borderId="13" xfId="33" applyNumberFormat="1" applyFont="1" applyFill="1" applyBorder="1" applyAlignment="1">
      <alignment horizontal="center" vertical="center"/>
    </xf>
    <xf numFmtId="1" fontId="12" fillId="0" borderId="27" xfId="33" applyNumberFormat="1" applyFont="1" applyFill="1" applyBorder="1" applyAlignment="1">
      <alignment horizontal="center" vertical="center"/>
    </xf>
    <xf numFmtId="1" fontId="12" fillId="0" borderId="25" xfId="33" applyNumberFormat="1" applyFont="1" applyFill="1" applyBorder="1" applyAlignment="1">
      <alignment horizontal="center" vertical="center"/>
    </xf>
    <xf numFmtId="0" fontId="12" fillId="26" borderId="12" xfId="0" applyFont="1" applyFill="1" applyBorder="1" applyAlignment="1">
      <alignment horizontal="center" vertical="center"/>
    </xf>
    <xf numFmtId="0" fontId="12" fillId="26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7" fillId="0" borderId="0" xfId="33" applyFont="1" applyFill="1" applyAlignment="1">
      <alignment vertical="center"/>
    </xf>
    <xf numFmtId="0" fontId="12" fillId="0" borderId="24" xfId="33" applyFont="1" applyFill="1" applyBorder="1" applyAlignment="1">
      <alignment horizontal="center" vertical="center"/>
    </xf>
    <xf numFmtId="1" fontId="12" fillId="0" borderId="28" xfId="33" applyNumberFormat="1" applyFont="1" applyBorder="1" applyAlignment="1">
      <alignment horizontal="center" vertical="center"/>
    </xf>
    <xf numFmtId="1" fontId="9" fillId="23" borderId="11" xfId="33" applyNumberFormat="1" applyFont="1" applyFill="1" applyBorder="1" applyAlignment="1">
      <alignment horizontal="center" vertical="center"/>
    </xf>
    <xf numFmtId="0" fontId="12" fillId="0" borderId="32" xfId="33" applyFont="1" applyFill="1" applyBorder="1" applyAlignment="1">
      <alignment horizontal="center" vertical="center"/>
    </xf>
    <xf numFmtId="0" fontId="9" fillId="0" borderId="6" xfId="33" applyFont="1" applyBorder="1" applyAlignment="1">
      <alignment horizontal="center" vertical="center"/>
    </xf>
    <xf numFmtId="0" fontId="9" fillId="0" borderId="13" xfId="33" applyFont="1" applyFill="1" applyBorder="1" applyAlignment="1">
      <alignment horizontal="center" vertical="center"/>
    </xf>
    <xf numFmtId="0" fontId="9" fillId="0" borderId="0" xfId="33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64" fontId="40" fillId="0" borderId="0" xfId="33" applyNumberFormat="1" applyFont="1" applyFill="1" applyBorder="1" applyAlignment="1">
      <alignment vertical="center"/>
    </xf>
    <xf numFmtId="1" fontId="40" fillId="0" borderId="0" xfId="33" applyNumberFormat="1" applyFont="1" applyFill="1" applyBorder="1" applyAlignment="1">
      <alignment vertical="center"/>
    </xf>
    <xf numFmtId="0" fontId="40" fillId="0" borderId="0" xfId="33" applyFont="1" applyFill="1" applyBorder="1" applyAlignment="1">
      <alignment vertical="center"/>
    </xf>
    <xf numFmtId="49" fontId="41" fillId="0" borderId="0" xfId="30" applyNumberFormat="1" applyFont="1" applyFill="1" applyBorder="1" applyAlignment="1">
      <alignment vertical="center" wrapText="1"/>
    </xf>
    <xf numFmtId="0" fontId="41" fillId="0" borderId="0" xfId="33" applyFont="1" applyFill="1" applyBorder="1" applyAlignment="1">
      <alignment horizontal="left" vertical="center" wrapText="1"/>
    </xf>
    <xf numFmtId="1" fontId="41" fillId="0" borderId="0" xfId="33" applyNumberFormat="1" applyFont="1" applyFill="1" applyBorder="1" applyAlignment="1">
      <alignment vertical="center" wrapText="1"/>
    </xf>
    <xf numFmtId="0" fontId="41" fillId="0" borderId="0" xfId="33" applyFont="1" applyFill="1" applyBorder="1" applyAlignment="1">
      <alignment vertical="center" wrapText="1"/>
    </xf>
    <xf numFmtId="0" fontId="41" fillId="0" borderId="0" xfId="33" applyFont="1" applyFill="1" applyBorder="1" applyAlignment="1">
      <alignment vertical="center"/>
    </xf>
    <xf numFmtId="164" fontId="41" fillId="0" borderId="0" xfId="33" applyNumberFormat="1" applyFont="1" applyFill="1" applyBorder="1" applyAlignment="1">
      <alignment vertical="center"/>
    </xf>
    <xf numFmtId="1" fontId="41" fillId="0" borderId="0" xfId="33" applyNumberFormat="1" applyFont="1" applyFill="1" applyBorder="1" applyAlignment="1">
      <alignment vertical="center"/>
    </xf>
    <xf numFmtId="0" fontId="42" fillId="0" borderId="0" xfId="33" applyFont="1" applyFill="1" applyBorder="1" applyAlignment="1">
      <alignment horizontal="right" vertical="center" wrapText="1"/>
    </xf>
    <xf numFmtId="0" fontId="12" fillId="0" borderId="27" xfId="33" applyFont="1" applyFill="1" applyBorder="1" applyAlignment="1">
      <alignment horizontal="center" vertical="center" wrapText="1"/>
    </xf>
    <xf numFmtId="0" fontId="12" fillId="0" borderId="6" xfId="33" applyFont="1" applyFill="1" applyBorder="1" applyAlignment="1">
      <alignment horizontal="left" vertical="center" wrapText="1"/>
    </xf>
    <xf numFmtId="0" fontId="35" fillId="0" borderId="27" xfId="33" applyFont="1" applyFill="1" applyBorder="1" applyAlignment="1">
      <alignment horizontal="center" vertical="center" wrapText="1"/>
    </xf>
    <xf numFmtId="0" fontId="12" fillId="0" borderId="6" xfId="33" applyFont="1" applyFill="1" applyBorder="1" applyAlignment="1">
      <alignment horizontal="center" vertical="center"/>
    </xf>
    <xf numFmtId="0" fontId="10" fillId="0" borderId="6" xfId="33" applyFont="1" applyFill="1" applyBorder="1" applyAlignment="1">
      <alignment horizontal="center" vertical="center"/>
    </xf>
    <xf numFmtId="0" fontId="12" fillId="0" borderId="13" xfId="33" applyFont="1" applyFill="1" applyBorder="1" applyAlignment="1">
      <alignment horizontal="center" vertical="center"/>
    </xf>
    <xf numFmtId="0" fontId="9" fillId="0" borderId="12" xfId="33" applyFont="1" applyFill="1" applyBorder="1" applyAlignment="1">
      <alignment horizontal="center" vertical="center"/>
    </xf>
    <xf numFmtId="1" fontId="12" fillId="0" borderId="12" xfId="33" applyNumberFormat="1" applyFont="1" applyFill="1" applyBorder="1" applyAlignment="1">
      <alignment horizontal="center" vertical="center"/>
    </xf>
    <xf numFmtId="1" fontId="12" fillId="0" borderId="35" xfId="33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25" xfId="33" applyFont="1" applyFill="1" applyBorder="1" applyAlignment="1">
      <alignment horizontal="center" vertical="center"/>
    </xf>
    <xf numFmtId="0" fontId="9" fillId="0" borderId="27" xfId="33" applyFont="1" applyFill="1" applyBorder="1" applyAlignment="1">
      <alignment horizontal="center" vertical="center"/>
    </xf>
    <xf numFmtId="0" fontId="9" fillId="0" borderId="25" xfId="33" applyFont="1" applyFill="1" applyBorder="1" applyAlignment="1">
      <alignment horizontal="center" vertical="center"/>
    </xf>
    <xf numFmtId="0" fontId="12" fillId="26" borderId="32" xfId="0" applyFont="1" applyFill="1" applyBorder="1" applyAlignment="1">
      <alignment horizontal="center" vertical="center"/>
    </xf>
    <xf numFmtId="0" fontId="9" fillId="26" borderId="13" xfId="0" applyFont="1" applyFill="1" applyBorder="1" applyAlignment="1">
      <alignment horizontal="center" vertical="center"/>
    </xf>
    <xf numFmtId="0" fontId="12" fillId="0" borderId="6" xfId="33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33" applyFont="1" applyFill="1" applyBorder="1" applyAlignment="1">
      <alignment vertical="center"/>
    </xf>
    <xf numFmtId="0" fontId="12" fillId="0" borderId="26" xfId="33" applyFont="1" applyFill="1" applyBorder="1" applyAlignment="1">
      <alignment vertical="center"/>
    </xf>
    <xf numFmtId="0" fontId="9" fillId="0" borderId="0" xfId="33" applyFont="1" applyFill="1" applyBorder="1" applyAlignment="1">
      <alignment vertical="center"/>
    </xf>
    <xf numFmtId="0" fontId="44" fillId="0" borderId="0" xfId="33" applyFont="1" applyFill="1" applyAlignment="1">
      <alignment vertical="center"/>
    </xf>
    <xf numFmtId="0" fontId="44" fillId="0" borderId="0" xfId="33" applyFont="1" applyAlignment="1">
      <alignment vertical="center"/>
    </xf>
    <xf numFmtId="0" fontId="21" fillId="29" borderId="0" xfId="32" applyFont="1" applyFill="1" applyAlignment="1">
      <alignment horizontal="center" vertical="center"/>
    </xf>
    <xf numFmtId="0" fontId="12" fillId="0" borderId="7" xfId="33" applyFont="1" applyBorder="1" applyAlignment="1">
      <alignment horizontal="center" vertical="center"/>
    </xf>
    <xf numFmtId="0" fontId="9" fillId="0" borderId="7" xfId="33" applyFont="1" applyBorder="1" applyAlignment="1">
      <alignment horizontal="center" vertical="center"/>
    </xf>
    <xf numFmtId="0" fontId="9" fillId="0" borderId="5" xfId="32" applyFont="1" applyBorder="1" applyAlignment="1">
      <alignment horizontal="center" vertical="center"/>
    </xf>
    <xf numFmtId="0" fontId="10" fillId="0" borderId="0" xfId="32" applyFont="1" applyAlignment="1">
      <alignment horizontal="center" vertical="center"/>
    </xf>
    <xf numFmtId="0" fontId="10" fillId="0" borderId="5" xfId="32" applyFont="1" applyBorder="1" applyAlignment="1">
      <alignment horizontal="center" vertical="center"/>
    </xf>
    <xf numFmtId="0" fontId="21" fillId="0" borderId="5" xfId="32" applyFont="1" applyFill="1" applyBorder="1" applyAlignment="1">
      <alignment horizontal="center" vertical="center"/>
    </xf>
    <xf numFmtId="49" fontId="21" fillId="0" borderId="5" xfId="32" applyNumberFormat="1" applyFont="1" applyFill="1" applyBorder="1" applyAlignment="1">
      <alignment horizontal="center" vertical="center"/>
    </xf>
    <xf numFmtId="0" fontId="12" fillId="0" borderId="5" xfId="32" applyFont="1" applyFill="1" applyBorder="1" applyAlignment="1">
      <alignment horizontal="center" vertical="center"/>
    </xf>
    <xf numFmtId="0" fontId="9" fillId="0" borderId="5" xfId="32" applyFont="1" applyFill="1" applyBorder="1" applyAlignment="1">
      <alignment horizontal="center" vertical="center"/>
    </xf>
    <xf numFmtId="0" fontId="11" fillId="0" borderId="5" xfId="32" applyFont="1" applyFill="1" applyBorder="1" applyAlignment="1">
      <alignment horizontal="center" vertical="center"/>
    </xf>
    <xf numFmtId="0" fontId="12" fillId="26" borderId="13" xfId="0" applyFont="1" applyFill="1" applyBorder="1" applyAlignment="1">
      <alignment horizontal="left" vertical="center" wrapText="1"/>
    </xf>
    <xf numFmtId="0" fontId="12" fillId="30" borderId="7" xfId="33" applyFont="1" applyFill="1" applyBorder="1" applyAlignment="1">
      <alignment horizontal="center" vertical="center"/>
    </xf>
    <xf numFmtId="0" fontId="9" fillId="30" borderId="6" xfId="33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2" fillId="0" borderId="5" xfId="33" applyNumberFormat="1" applyFont="1" applyFill="1" applyBorder="1" applyAlignment="1">
      <alignment horizontal="center" vertical="center"/>
    </xf>
    <xf numFmtId="1" fontId="12" fillId="30" borderId="33" xfId="33" applyNumberFormat="1" applyFont="1" applyFill="1" applyBorder="1" applyAlignment="1">
      <alignment horizontal="center" vertical="center"/>
    </xf>
    <xf numFmtId="1" fontId="12" fillId="30" borderId="34" xfId="33" applyNumberFormat="1" applyFont="1" applyFill="1" applyBorder="1" applyAlignment="1">
      <alignment horizontal="center" vertical="center"/>
    </xf>
    <xf numFmtId="1" fontId="12" fillId="30" borderId="35" xfId="33" applyNumberFormat="1" applyFont="1" applyFill="1" applyBorder="1" applyAlignment="1">
      <alignment horizontal="center" vertical="center"/>
    </xf>
    <xf numFmtId="1" fontId="12" fillId="30" borderId="6" xfId="33" applyNumberFormat="1" applyFont="1" applyFill="1" applyBorder="1" applyAlignment="1">
      <alignment horizontal="center" vertical="center"/>
    </xf>
    <xf numFmtId="1" fontId="12" fillId="30" borderId="25" xfId="33" applyNumberFormat="1" applyFont="1" applyFill="1" applyBorder="1" applyAlignment="1">
      <alignment horizontal="center" vertical="center"/>
    </xf>
    <xf numFmtId="1" fontId="12" fillId="30" borderId="7" xfId="33" applyNumberFormat="1" applyFont="1" applyFill="1" applyBorder="1" applyAlignment="1">
      <alignment horizontal="center" vertical="center"/>
    </xf>
    <xf numFmtId="49" fontId="12" fillId="0" borderId="28" xfId="30" applyNumberFormat="1" applyFont="1" applyBorder="1" applyAlignment="1">
      <alignment horizontal="center" vertical="center" wrapText="1"/>
    </xf>
    <xf numFmtId="0" fontId="12" fillId="0" borderId="7" xfId="33" applyFont="1" applyFill="1" applyBorder="1" applyAlignment="1">
      <alignment horizontal="center" vertical="center" wrapText="1"/>
    </xf>
    <xf numFmtId="0" fontId="12" fillId="0" borderId="0" xfId="32" applyFont="1" applyAlignment="1">
      <alignment vertical="center"/>
    </xf>
    <xf numFmtId="0" fontId="9" fillId="31" borderId="11" xfId="33" applyFont="1" applyFill="1" applyBorder="1" applyAlignment="1">
      <alignment horizontal="center" vertical="center" wrapText="1"/>
    </xf>
    <xf numFmtId="0" fontId="9" fillId="31" borderId="11" xfId="33" applyFont="1" applyFill="1" applyBorder="1" applyAlignment="1">
      <alignment horizontal="center" vertical="center"/>
    </xf>
    <xf numFmtId="1" fontId="9" fillId="31" borderId="11" xfId="33" applyNumberFormat="1" applyFont="1" applyFill="1" applyBorder="1" applyAlignment="1">
      <alignment horizontal="center" vertical="center"/>
    </xf>
    <xf numFmtId="1" fontId="12" fillId="0" borderId="24" xfId="33" applyNumberFormat="1" applyFont="1" applyFill="1" applyBorder="1" applyAlignment="1">
      <alignment horizontal="center" vertical="center"/>
    </xf>
    <xf numFmtId="1" fontId="12" fillId="0" borderId="33" xfId="33" applyNumberFormat="1" applyFont="1" applyFill="1" applyBorder="1" applyAlignment="1">
      <alignment horizontal="center" vertical="center"/>
    </xf>
    <xf numFmtId="1" fontId="12" fillId="0" borderId="34" xfId="33" applyNumberFormat="1" applyFont="1" applyFill="1" applyBorder="1" applyAlignment="1">
      <alignment horizontal="center" vertical="center"/>
    </xf>
    <xf numFmtId="1" fontId="12" fillId="0" borderId="32" xfId="33" applyNumberFormat="1" applyFont="1" applyFill="1" applyBorder="1" applyAlignment="1">
      <alignment horizontal="center" vertical="center"/>
    </xf>
    <xf numFmtId="0" fontId="12" fillId="0" borderId="25" xfId="33" applyFont="1" applyFill="1" applyBorder="1" applyAlignment="1">
      <alignment horizontal="left" vertical="center" wrapText="1"/>
    </xf>
    <xf numFmtId="0" fontId="12" fillId="0" borderId="12" xfId="33" applyFont="1" applyFill="1" applyBorder="1" applyAlignment="1">
      <alignment horizontal="center" vertical="center"/>
    </xf>
    <xf numFmtId="1" fontId="10" fillId="0" borderId="5" xfId="33" applyNumberFormat="1" applyFont="1" applyFill="1" applyBorder="1" applyAlignment="1">
      <alignment horizontal="center" vertical="center"/>
    </xf>
    <xf numFmtId="1" fontId="10" fillId="0" borderId="6" xfId="33" applyNumberFormat="1" applyFont="1" applyFill="1" applyBorder="1" applyAlignment="1">
      <alignment horizontal="center" vertical="center"/>
    </xf>
    <xf numFmtId="1" fontId="50" fillId="0" borderId="6" xfId="33" applyNumberFormat="1" applyFont="1" applyFill="1" applyBorder="1" applyAlignment="1">
      <alignment horizontal="center" vertical="center"/>
    </xf>
    <xf numFmtId="0" fontId="34" fillId="0" borderId="53" xfId="0" applyFont="1" applyBorder="1" applyAlignment="1">
      <alignment vertical="center" wrapText="1"/>
    </xf>
    <xf numFmtId="0" fontId="36" fillId="0" borderId="53" xfId="0" applyFont="1" applyBorder="1" applyAlignment="1">
      <alignment vertical="center" wrapText="1"/>
    </xf>
    <xf numFmtId="0" fontId="36" fillId="0" borderId="54" xfId="0" applyFont="1" applyBorder="1" applyAlignment="1">
      <alignment vertical="center" wrapText="1"/>
    </xf>
    <xf numFmtId="0" fontId="33" fillId="0" borderId="8" xfId="33" applyFont="1" applyBorder="1" applyAlignment="1">
      <alignment vertical="center"/>
    </xf>
    <xf numFmtId="0" fontId="12" fillId="26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5" xfId="33" applyFont="1" applyFill="1" applyBorder="1" applyAlignment="1">
      <alignment horizontal="center" vertical="center" wrapText="1"/>
    </xf>
    <xf numFmtId="0" fontId="10" fillId="30" borderId="5" xfId="33" applyFont="1" applyFill="1" applyBorder="1" applyAlignment="1">
      <alignment horizontal="center" vertical="center" wrapText="1"/>
    </xf>
    <xf numFmtId="49" fontId="46" fillId="0" borderId="0" xfId="0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0" xfId="32" applyFont="1"/>
    <xf numFmtId="0" fontId="12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5" xfId="33" applyFont="1" applyFill="1" applyBorder="1" applyAlignment="1">
      <alignment vertical="center"/>
    </xf>
    <xf numFmtId="0" fontId="54" fillId="0" borderId="0" xfId="33" applyFont="1" applyFill="1" applyAlignment="1">
      <alignment vertical="center"/>
    </xf>
    <xf numFmtId="0" fontId="55" fillId="0" borderId="0" xfId="33" applyFont="1" applyFill="1" applyAlignment="1">
      <alignment vertical="center"/>
    </xf>
    <xf numFmtId="0" fontId="21" fillId="31" borderId="5" xfId="32" applyFont="1" applyFill="1" applyBorder="1" applyAlignment="1">
      <alignment horizontal="center" vertical="center"/>
    </xf>
    <xf numFmtId="0" fontId="24" fillId="31" borderId="5" xfId="32" applyFont="1" applyFill="1" applyBorder="1" applyAlignment="1">
      <alignment horizontal="center" vertical="center"/>
    </xf>
    <xf numFmtId="0" fontId="21" fillId="31" borderId="0" xfId="32" applyFont="1" applyFill="1" applyAlignment="1">
      <alignment horizontal="center" vertical="center"/>
    </xf>
    <xf numFmtId="0" fontId="10" fillId="31" borderId="5" xfId="32" applyFont="1" applyFill="1" applyBorder="1" applyAlignment="1">
      <alignment horizontal="center" vertical="center"/>
    </xf>
    <xf numFmtId="0" fontId="10" fillId="0" borderId="45" xfId="33" applyFont="1" applyFill="1" applyBorder="1" applyAlignment="1">
      <alignment horizontal="center" vertical="center" wrapText="1"/>
    </xf>
    <xf numFmtId="0" fontId="12" fillId="0" borderId="5" xfId="33" applyFont="1" applyFill="1" applyBorder="1" applyAlignment="1">
      <alignment vertical="center"/>
    </xf>
    <xf numFmtId="0" fontId="12" fillId="0" borderId="17" xfId="33" applyFont="1" applyFill="1" applyBorder="1" applyAlignment="1">
      <alignment horizontal="left" vertical="center" wrapText="1"/>
    </xf>
    <xf numFmtId="0" fontId="12" fillId="0" borderId="66" xfId="33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8" xfId="33" applyFont="1" applyFill="1" applyBorder="1" applyAlignment="1">
      <alignment horizontal="center" vertical="center"/>
    </xf>
    <xf numFmtId="0" fontId="10" fillId="0" borderId="18" xfId="33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56" fillId="0" borderId="63" xfId="33" applyFont="1" applyFill="1" applyBorder="1" applyAlignment="1">
      <alignment horizontal="center" vertical="center" wrapText="1"/>
    </xf>
    <xf numFmtId="0" fontId="10" fillId="0" borderId="64" xfId="33" applyFont="1" applyFill="1" applyBorder="1" applyAlignment="1">
      <alignment horizontal="center" vertical="center"/>
    </xf>
    <xf numFmtId="0" fontId="10" fillId="0" borderId="63" xfId="33" applyFont="1" applyFill="1" applyBorder="1" applyAlignment="1">
      <alignment horizontal="center" vertical="center" wrapText="1"/>
    </xf>
    <xf numFmtId="49" fontId="10" fillId="0" borderId="63" xfId="33" applyNumberFormat="1" applyFont="1" applyFill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8" fillId="0" borderId="6" xfId="33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56" fillId="0" borderId="6" xfId="33" applyNumberFormat="1" applyFont="1" applyFill="1" applyBorder="1" applyAlignment="1">
      <alignment horizontal="center" vertical="center"/>
    </xf>
    <xf numFmtId="1" fontId="56" fillId="0" borderId="7" xfId="33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53" xfId="33" applyFont="1" applyFill="1" applyBorder="1" applyAlignment="1">
      <alignment vertical="center" wrapText="1"/>
    </xf>
    <xf numFmtId="0" fontId="33" fillId="0" borderId="9" xfId="33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23" fillId="0" borderId="0" xfId="33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23" fillId="0" borderId="30" xfId="33" applyFont="1" applyBorder="1" applyAlignment="1">
      <alignment vertical="center"/>
    </xf>
    <xf numFmtId="0" fontId="30" fillId="0" borderId="21" xfId="33" applyFont="1" applyFill="1" applyBorder="1" applyAlignment="1">
      <alignment vertical="center" wrapText="1"/>
    </xf>
    <xf numFmtId="0" fontId="29" fillId="0" borderId="20" xfId="33" applyFont="1" applyBorder="1" applyAlignment="1">
      <alignment vertical="center"/>
    </xf>
    <xf numFmtId="0" fontId="30" fillId="0" borderId="21" xfId="33" applyFont="1" applyFill="1" applyBorder="1" applyAlignment="1">
      <alignment horizontal="center" vertical="center" wrapText="1"/>
    </xf>
    <xf numFmtId="0" fontId="29" fillId="0" borderId="21" xfId="33" applyFont="1" applyFill="1" applyBorder="1" applyAlignment="1">
      <alignment vertical="center"/>
    </xf>
    <xf numFmtId="0" fontId="29" fillId="0" borderId="22" xfId="33" applyFont="1" applyFill="1" applyBorder="1" applyAlignment="1">
      <alignment vertical="center"/>
    </xf>
    <xf numFmtId="1" fontId="39" fillId="0" borderId="5" xfId="33" applyNumberFormat="1" applyFont="1" applyFill="1" applyBorder="1" applyAlignment="1">
      <alignment horizontal="center" vertical="center"/>
    </xf>
    <xf numFmtId="1" fontId="29" fillId="0" borderId="5" xfId="33" applyNumberFormat="1" applyFont="1" applyFill="1" applyBorder="1" applyAlignment="1">
      <alignment horizontal="center" vertical="center"/>
    </xf>
    <xf numFmtId="1" fontId="39" fillId="0" borderId="6" xfId="33" applyNumberFormat="1" applyFont="1" applyFill="1" applyBorder="1" applyAlignment="1">
      <alignment horizontal="center" vertical="center"/>
    </xf>
    <xf numFmtId="0" fontId="12" fillId="0" borderId="65" xfId="33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30" borderId="17" xfId="33" applyFont="1" applyFill="1" applyBorder="1" applyAlignment="1">
      <alignment horizontal="left" vertical="center" wrapText="1"/>
    </xf>
    <xf numFmtId="0" fontId="12" fillId="26" borderId="66" xfId="0" applyFont="1" applyFill="1" applyBorder="1" applyAlignment="1">
      <alignment horizontal="left" vertical="center" wrapText="1"/>
    </xf>
    <xf numFmtId="1" fontId="39" fillId="0" borderId="7" xfId="33" applyNumberFormat="1" applyFont="1" applyFill="1" applyBorder="1" applyAlignment="1">
      <alignment horizontal="center" vertical="center"/>
    </xf>
    <xf numFmtId="1" fontId="29" fillId="0" borderId="7" xfId="33" applyNumberFormat="1" applyFont="1" applyFill="1" applyBorder="1" applyAlignment="1">
      <alignment horizontal="center" vertical="center"/>
    </xf>
    <xf numFmtId="1" fontId="29" fillId="0" borderId="6" xfId="33" applyNumberFormat="1" applyFont="1" applyFill="1" applyBorder="1" applyAlignment="1">
      <alignment horizontal="center" vertical="center"/>
    </xf>
    <xf numFmtId="49" fontId="12" fillId="0" borderId="27" xfId="30" applyNumberFormat="1" applyFont="1" applyBorder="1" applyAlignment="1">
      <alignment horizontal="left" vertical="center" wrapText="1" indent="1"/>
    </xf>
    <xf numFmtId="49" fontId="12" fillId="0" borderId="7" xfId="30" applyNumberFormat="1" applyFont="1" applyBorder="1" applyAlignment="1">
      <alignment horizontal="left" vertical="center" wrapText="1" indent="1"/>
    </xf>
    <xf numFmtId="0" fontId="12" fillId="0" borderId="12" xfId="33" applyFont="1" applyFill="1" applyBorder="1" applyAlignment="1">
      <alignment horizontal="left" vertical="center" wrapText="1" indent="1"/>
    </xf>
    <xf numFmtId="0" fontId="12" fillId="0" borderId="65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left" vertical="center" wrapText="1" indent="3"/>
    </xf>
    <xf numFmtId="1" fontId="57" fillId="0" borderId="6" xfId="33" applyNumberFormat="1" applyFont="1" applyFill="1" applyBorder="1" applyAlignment="1">
      <alignment horizontal="center" vertical="center"/>
    </xf>
    <xf numFmtId="1" fontId="29" fillId="0" borderId="31" xfId="33" applyNumberFormat="1" applyFont="1" applyBorder="1" applyAlignment="1">
      <alignment horizontal="center" vertical="center"/>
    </xf>
    <xf numFmtId="1" fontId="29" fillId="0" borderId="29" xfId="33" applyNumberFormat="1" applyFont="1" applyBorder="1" applyAlignment="1">
      <alignment horizontal="center" vertical="center"/>
    </xf>
    <xf numFmtId="0" fontId="54" fillId="0" borderId="5" xfId="33" applyFont="1" applyFill="1" applyBorder="1" applyAlignment="1">
      <alignment vertical="center"/>
    </xf>
    <xf numFmtId="1" fontId="31" fillId="0" borderId="0" xfId="0" applyNumberFormat="1" applyFont="1" applyFill="1" applyAlignment="1">
      <alignment vertical="center"/>
    </xf>
    <xf numFmtId="1" fontId="28" fillId="0" borderId="5" xfId="33" applyNumberFormat="1" applyFont="1" applyFill="1" applyBorder="1" applyAlignment="1">
      <alignment horizontal="center" vertical="center" wrapText="1"/>
    </xf>
    <xf numFmtId="0" fontId="10" fillId="0" borderId="0" xfId="32" applyFont="1" applyBorder="1" applyAlignment="1">
      <alignment vertical="top" wrapText="1"/>
    </xf>
    <xf numFmtId="0" fontId="41" fillId="31" borderId="61" xfId="32" applyFont="1" applyFill="1" applyBorder="1" applyAlignment="1">
      <alignment horizontal="right"/>
    </xf>
    <xf numFmtId="0" fontId="10" fillId="0" borderId="5" xfId="33" applyNumberFormat="1" applyFont="1" applyFill="1" applyBorder="1" applyAlignment="1">
      <alignment horizontal="center" vertical="center" wrapText="1"/>
    </xf>
    <xf numFmtId="0" fontId="42" fillId="0" borderId="0" xfId="32" applyFont="1" applyBorder="1" applyAlignment="1">
      <alignment vertical="top" wrapText="1"/>
    </xf>
    <xf numFmtId="0" fontId="10" fillId="0" borderId="30" xfId="33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49" fontId="42" fillId="0" borderId="5" xfId="33" applyNumberFormat="1" applyFont="1" applyFill="1" applyBorder="1" applyAlignment="1">
      <alignment horizontal="center" vertical="center" wrapText="1"/>
    </xf>
    <xf numFmtId="1" fontId="38" fillId="0" borderId="5" xfId="33" applyNumberFormat="1" applyFont="1" applyFill="1" applyBorder="1" applyAlignment="1">
      <alignment horizontal="center" vertical="center"/>
    </xf>
    <xf numFmtId="0" fontId="10" fillId="0" borderId="5" xfId="33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2" fillId="0" borderId="7" xfId="33" applyFont="1" applyFill="1" applyBorder="1" applyAlignment="1">
      <alignment horizontal="center" vertical="center" wrapText="1"/>
    </xf>
    <xf numFmtId="0" fontId="12" fillId="0" borderId="12" xfId="33" applyFont="1" applyFill="1" applyBorder="1" applyAlignment="1">
      <alignment horizontal="center" vertical="center" wrapText="1"/>
    </xf>
    <xf numFmtId="1" fontId="48" fillId="0" borderId="6" xfId="33" applyNumberFormat="1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left" vertical="center" wrapText="1"/>
    </xf>
    <xf numFmtId="0" fontId="48" fillId="0" borderId="7" xfId="33" applyFont="1" applyFill="1" applyBorder="1" applyAlignment="1">
      <alignment horizontal="center" vertical="center"/>
    </xf>
    <xf numFmtId="0" fontId="48" fillId="0" borderId="5" xfId="33" applyFont="1" applyFill="1" applyBorder="1" applyAlignment="1">
      <alignment horizontal="center" vertical="center"/>
    </xf>
    <xf numFmtId="0" fontId="48" fillId="0" borderId="6" xfId="33" applyFont="1" applyFill="1" applyBorder="1" applyAlignment="1">
      <alignment horizontal="center" vertical="center"/>
    </xf>
    <xf numFmtId="0" fontId="58" fillId="0" borderId="6" xfId="33" applyFont="1" applyFill="1" applyBorder="1" applyAlignment="1">
      <alignment horizontal="center" vertical="center"/>
    </xf>
    <xf numFmtId="1" fontId="48" fillId="26" borderId="5" xfId="33" applyNumberFormat="1" applyFont="1" applyFill="1" applyBorder="1" applyAlignment="1">
      <alignment horizontal="center" vertical="center"/>
    </xf>
    <xf numFmtId="0" fontId="48" fillId="0" borderId="0" xfId="33" applyFont="1" applyFill="1" applyAlignment="1">
      <alignment vertical="center"/>
    </xf>
    <xf numFmtId="0" fontId="48" fillId="0" borderId="0" xfId="33" applyFont="1" applyAlignment="1">
      <alignment vertical="center"/>
    </xf>
    <xf numFmtId="0" fontId="48" fillId="30" borderId="7" xfId="33" applyFont="1" applyFill="1" applyBorder="1" applyAlignment="1">
      <alignment horizontal="center" vertical="center"/>
    </xf>
    <xf numFmtId="1" fontId="48" fillId="30" borderId="6" xfId="33" applyNumberFormat="1" applyFont="1" applyFill="1" applyBorder="1" applyAlignment="1">
      <alignment horizontal="center" vertical="center"/>
    </xf>
    <xf numFmtId="0" fontId="59" fillId="0" borderId="7" xfId="33" applyFont="1" applyFill="1" applyBorder="1" applyAlignment="1">
      <alignment horizontal="center" vertical="center" wrapText="1"/>
    </xf>
    <xf numFmtId="0" fontId="59" fillId="0" borderId="5" xfId="33" applyFont="1" applyFill="1" applyBorder="1" applyAlignment="1">
      <alignment horizontal="center" vertical="center"/>
    </xf>
    <xf numFmtId="0" fontId="59" fillId="32" borderId="7" xfId="33" applyFont="1" applyFill="1" applyBorder="1" applyAlignment="1">
      <alignment horizontal="center" vertical="center" wrapText="1"/>
    </xf>
    <xf numFmtId="0" fontId="59" fillId="32" borderId="5" xfId="33" applyFont="1" applyFill="1" applyBorder="1" applyAlignment="1">
      <alignment horizontal="center" vertical="center"/>
    </xf>
    <xf numFmtId="0" fontId="59" fillId="32" borderId="6" xfId="33" applyFont="1" applyFill="1" applyBorder="1" applyAlignment="1">
      <alignment horizontal="center" vertical="center"/>
    </xf>
    <xf numFmtId="0" fontId="60" fillId="32" borderId="6" xfId="33" applyFont="1" applyFill="1" applyBorder="1" applyAlignment="1">
      <alignment horizontal="center" vertical="center"/>
    </xf>
    <xf numFmtId="1" fontId="59" fillId="32" borderId="7" xfId="33" applyNumberFormat="1" applyFont="1" applyFill="1" applyBorder="1" applyAlignment="1">
      <alignment horizontal="center" vertical="center"/>
    </xf>
    <xf numFmtId="1" fontId="59" fillId="32" borderId="5" xfId="33" applyNumberFormat="1" applyFont="1" applyFill="1" applyBorder="1" applyAlignment="1">
      <alignment horizontal="center" vertical="center"/>
    </xf>
    <xf numFmtId="1" fontId="59" fillId="32" borderId="6" xfId="33" applyNumberFormat="1" applyFont="1" applyFill="1" applyBorder="1" applyAlignment="1">
      <alignment horizontal="center" vertical="center"/>
    </xf>
    <xf numFmtId="0" fontId="61" fillId="0" borderId="0" xfId="33" applyFont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Fill="1" applyAlignment="1">
      <alignment vertical="center"/>
    </xf>
    <xf numFmtId="0" fontId="60" fillId="0" borderId="0" xfId="33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0" xfId="33" applyFont="1" applyAlignment="1">
      <alignment vertical="center"/>
    </xf>
    <xf numFmtId="0" fontId="59" fillId="0" borderId="0" xfId="0" applyFont="1" applyFill="1" applyAlignment="1">
      <alignment vertical="center"/>
    </xf>
    <xf numFmtId="0" fontId="59" fillId="0" borderId="7" xfId="33" applyFont="1" applyFill="1" applyBorder="1" applyAlignment="1">
      <alignment horizontal="center" vertical="center"/>
    </xf>
    <xf numFmtId="0" fontId="12" fillId="0" borderId="7" xfId="33" applyFont="1" applyFill="1" applyBorder="1" applyAlignment="1">
      <alignment horizontal="center" vertical="center" wrapText="1"/>
    </xf>
    <xf numFmtId="0" fontId="12" fillId="0" borderId="7" xfId="33" applyFont="1" applyFill="1" applyBorder="1" applyAlignment="1">
      <alignment horizontal="center" vertical="center" wrapText="1"/>
    </xf>
    <xf numFmtId="49" fontId="48" fillId="0" borderId="7" xfId="30" applyNumberFormat="1" applyFont="1" applyBorder="1" applyAlignment="1">
      <alignment horizontal="left" vertical="center" wrapText="1" indent="1"/>
    </xf>
    <xf numFmtId="0" fontId="48" fillId="30" borderId="6" xfId="33" applyFont="1" applyFill="1" applyBorder="1" applyAlignment="1">
      <alignment horizontal="left" vertical="center" wrapText="1"/>
    </xf>
    <xf numFmtId="0" fontId="48" fillId="30" borderId="5" xfId="33" applyFont="1" applyFill="1" applyBorder="1" applyAlignment="1">
      <alignment horizontal="center" vertical="center"/>
    </xf>
    <xf numFmtId="0" fontId="48" fillId="30" borderId="6" xfId="33" applyFont="1" applyFill="1" applyBorder="1" applyAlignment="1">
      <alignment horizontal="center" vertical="center"/>
    </xf>
    <xf numFmtId="0" fontId="58" fillId="30" borderId="6" xfId="33" applyFont="1" applyFill="1" applyBorder="1" applyAlignment="1">
      <alignment horizontal="center" vertical="center"/>
    </xf>
    <xf numFmtId="1" fontId="48" fillId="30" borderId="7" xfId="33" applyNumberFormat="1" applyFont="1" applyFill="1" applyBorder="1" applyAlignment="1">
      <alignment horizontal="center" vertical="center"/>
    </xf>
    <xf numFmtId="1" fontId="48" fillId="30" borderId="5" xfId="33" applyNumberFormat="1" applyFont="1" applyFill="1" applyBorder="1" applyAlignment="1">
      <alignment horizontal="center" vertical="center"/>
    </xf>
    <xf numFmtId="0" fontId="48" fillId="30" borderId="0" xfId="33" applyFont="1" applyFill="1" applyAlignment="1">
      <alignment vertical="center"/>
    </xf>
    <xf numFmtId="0" fontId="59" fillId="0" borderId="6" xfId="33" applyFont="1" applyFill="1" applyBorder="1" applyAlignment="1">
      <alignment horizontal="center" vertical="center"/>
    </xf>
    <xf numFmtId="1" fontId="59" fillId="0" borderId="7" xfId="33" applyNumberFormat="1" applyFont="1" applyFill="1" applyBorder="1" applyAlignment="1">
      <alignment horizontal="center" vertical="center"/>
    </xf>
    <xf numFmtId="1" fontId="59" fillId="0" borderId="6" xfId="33" applyNumberFormat="1" applyFont="1" applyFill="1" applyBorder="1" applyAlignment="1">
      <alignment horizontal="center" vertical="center"/>
    </xf>
    <xf numFmtId="0" fontId="59" fillId="0" borderId="0" xfId="33" applyFont="1" applyFill="1" applyAlignment="1">
      <alignment vertical="center"/>
    </xf>
    <xf numFmtId="1" fontId="10" fillId="0" borderId="5" xfId="33" applyNumberFormat="1" applyFont="1" applyFill="1" applyBorder="1" applyAlignment="1">
      <alignment horizontal="center" vertical="center" wrapText="1"/>
    </xf>
    <xf numFmtId="0" fontId="21" fillId="0" borderId="16" xfId="32" applyFont="1" applyBorder="1" applyAlignment="1">
      <alignment horizontal="center" vertical="center" textRotation="90"/>
    </xf>
    <xf numFmtId="0" fontId="12" fillId="0" borderId="7" xfId="33" applyFont="1" applyFill="1" applyBorder="1" applyAlignment="1">
      <alignment horizontal="center" vertical="center" wrapText="1"/>
    </xf>
    <xf numFmtId="0" fontId="12" fillId="0" borderId="12" xfId="3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4" fillId="0" borderId="0" xfId="0" applyFont="1" applyAlignment="1"/>
    <xf numFmtId="0" fontId="49" fillId="0" borderId="0" xfId="0" applyFont="1" applyAlignment="1">
      <alignment vertical="top"/>
    </xf>
    <xf numFmtId="0" fontId="12" fillId="0" borderId="13" xfId="0" applyFont="1" applyFill="1" applyBorder="1" applyAlignment="1">
      <alignment horizontal="left" vertical="center" wrapText="1"/>
    </xf>
    <xf numFmtId="1" fontId="9" fillId="0" borderId="7" xfId="33" applyNumberFormat="1" applyFont="1" applyFill="1" applyBorder="1" applyAlignment="1">
      <alignment horizontal="center" vertical="center"/>
    </xf>
    <xf numFmtId="1" fontId="9" fillId="0" borderId="6" xfId="33" applyNumberFormat="1" applyFont="1" applyFill="1" applyBorder="1" applyAlignment="1">
      <alignment horizontal="center" vertical="center"/>
    </xf>
    <xf numFmtId="1" fontId="9" fillId="0" borderId="5" xfId="33" applyNumberFormat="1" applyFont="1" applyFill="1" applyBorder="1" applyAlignment="1">
      <alignment horizontal="center" vertical="center"/>
    </xf>
    <xf numFmtId="0" fontId="57" fillId="0" borderId="17" xfId="33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9" fillId="0" borderId="12" xfId="33" applyFont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0" xfId="33" applyFont="1" applyAlignment="1">
      <alignment vertical="center"/>
    </xf>
    <xf numFmtId="0" fontId="46" fillId="0" borderId="0" xfId="0" applyFont="1" applyFill="1" applyBorder="1" applyAlignment="1">
      <alignment vertical="center"/>
    </xf>
    <xf numFmtId="0" fontId="11" fillId="0" borderId="0" xfId="33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60" fillId="0" borderId="0" xfId="33" applyFont="1" applyAlignment="1">
      <alignment horizontal="justify" vertical="center"/>
    </xf>
    <xf numFmtId="49" fontId="8" fillId="0" borderId="5" xfId="33" applyNumberFormat="1" applyFont="1" applyFill="1" applyBorder="1" applyAlignment="1">
      <alignment horizontal="center" vertical="center"/>
    </xf>
    <xf numFmtId="49" fontId="10" fillId="0" borderId="5" xfId="33" applyNumberFormat="1" applyFont="1" applyFill="1" applyBorder="1" applyAlignment="1">
      <alignment horizontal="center" vertical="center" wrapText="1"/>
    </xf>
    <xf numFmtId="49" fontId="10" fillId="0" borderId="5" xfId="33" applyNumberFormat="1" applyFont="1" applyFill="1" applyBorder="1" applyAlignment="1">
      <alignment horizontal="center" vertical="center"/>
    </xf>
    <xf numFmtId="1" fontId="8" fillId="0" borderId="5" xfId="33" applyNumberFormat="1" applyFont="1" applyFill="1" applyBorder="1" applyAlignment="1">
      <alignment horizontal="center" vertical="center"/>
    </xf>
    <xf numFmtId="49" fontId="11" fillId="0" borderId="14" xfId="32" applyNumberFormat="1" applyFont="1" applyBorder="1" applyAlignment="1">
      <alignment horizontal="center" vertical="center" textRotation="90" wrapText="1"/>
    </xf>
    <xf numFmtId="49" fontId="11" fillId="0" borderId="15" xfId="32" applyNumberFormat="1" applyFont="1" applyBorder="1" applyAlignment="1">
      <alignment horizontal="center" vertical="center" textRotation="90" wrapText="1"/>
    </xf>
    <xf numFmtId="49" fontId="11" fillId="0" borderId="16" xfId="32" applyNumberFormat="1" applyFont="1" applyBorder="1" applyAlignment="1">
      <alignment horizontal="center" vertical="center" textRotation="90" wrapText="1"/>
    </xf>
    <xf numFmtId="0" fontId="46" fillId="0" borderId="0" xfId="32" applyFont="1" applyAlignment="1">
      <alignment horizontal="center"/>
    </xf>
    <xf numFmtId="0" fontId="62" fillId="0" borderId="0" xfId="32" applyFont="1" applyAlignment="1">
      <alignment horizontal="center"/>
    </xf>
    <xf numFmtId="0" fontId="46" fillId="0" borderId="0" xfId="32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21" fillId="0" borderId="0" xfId="32" applyFont="1" applyAlignment="1">
      <alignment horizontal="center"/>
    </xf>
    <xf numFmtId="49" fontId="66" fillId="0" borderId="0" xfId="0" applyNumberFormat="1" applyFont="1" applyAlignment="1">
      <alignment vertical="top" wrapText="1"/>
    </xf>
    <xf numFmtId="0" fontId="66" fillId="0" borderId="0" xfId="0" applyFont="1" applyAlignment="1"/>
    <xf numFmtId="0" fontId="21" fillId="0" borderId="14" xfId="32" applyFont="1" applyBorder="1" applyAlignment="1">
      <alignment horizontal="center" vertical="center" textRotation="90"/>
    </xf>
    <xf numFmtId="0" fontId="21" fillId="0" borderId="15" xfId="32" applyFont="1" applyBorder="1" applyAlignment="1">
      <alignment horizontal="center" vertical="center" textRotation="90"/>
    </xf>
    <xf numFmtId="0" fontId="21" fillId="0" borderId="16" xfId="32" applyFont="1" applyBorder="1" applyAlignment="1">
      <alignment horizontal="center" vertical="center" textRotation="90"/>
    </xf>
    <xf numFmtId="0" fontId="10" fillId="0" borderId="17" xfId="32" applyFont="1" applyBorder="1" applyAlignment="1">
      <alignment horizontal="center" vertical="center"/>
    </xf>
    <xf numFmtId="0" fontId="10" fillId="0" borderId="18" xfId="32" applyFont="1" applyBorder="1" applyAlignment="1">
      <alignment horizontal="center" vertical="center"/>
    </xf>
    <xf numFmtId="0" fontId="10" fillId="0" borderId="19" xfId="32" applyFont="1" applyBorder="1" applyAlignment="1">
      <alignment horizontal="center" vertical="center"/>
    </xf>
    <xf numFmtId="0" fontId="10" fillId="0" borderId="40" xfId="32" applyFont="1" applyBorder="1" applyAlignment="1">
      <alignment horizontal="center" vertical="top" wrapText="1"/>
    </xf>
    <xf numFmtId="0" fontId="10" fillId="0" borderId="0" xfId="32" applyFont="1" applyAlignment="1">
      <alignment horizontal="center" vertical="top" wrapText="1"/>
    </xf>
    <xf numFmtId="49" fontId="21" fillId="0" borderId="17" xfId="32" applyNumberFormat="1" applyFont="1" applyFill="1" applyBorder="1" applyAlignment="1">
      <alignment horizontal="center" vertical="center"/>
    </xf>
    <xf numFmtId="49" fontId="21" fillId="0" borderId="18" xfId="32" applyNumberFormat="1" applyFont="1" applyFill="1" applyBorder="1" applyAlignment="1">
      <alignment horizontal="center" vertical="center"/>
    </xf>
    <xf numFmtId="49" fontId="21" fillId="0" borderId="19" xfId="32" applyNumberFormat="1" applyFont="1" applyFill="1" applyBorder="1" applyAlignment="1">
      <alignment horizontal="center" vertical="center"/>
    </xf>
    <xf numFmtId="0" fontId="42" fillId="0" borderId="0" xfId="32" applyFont="1" applyAlignment="1">
      <alignment horizontal="center" vertical="top" wrapText="1"/>
    </xf>
    <xf numFmtId="0" fontId="42" fillId="0" borderId="0" xfId="32" applyFont="1" applyBorder="1" applyAlignment="1">
      <alignment horizontal="center" vertical="top" wrapText="1"/>
    </xf>
    <xf numFmtId="0" fontId="9" fillId="31" borderId="11" xfId="33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48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0" fillId="0" borderId="14" xfId="0" applyFont="1" applyFill="1" applyBorder="1" applyAlignment="1">
      <alignment horizontal="center" vertical="center" textRotation="90" wrapText="1"/>
    </xf>
    <xf numFmtId="0" fontId="7" fillId="0" borderId="41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textRotation="90" wrapText="1"/>
    </xf>
    <xf numFmtId="0" fontId="23" fillId="0" borderId="3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textRotation="90" wrapText="1"/>
    </xf>
    <xf numFmtId="0" fontId="10" fillId="0" borderId="49" xfId="0" applyFont="1" applyBorder="1" applyAlignment="1">
      <alignment horizontal="center" vertical="center" textRotation="90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textRotation="90" wrapText="1"/>
    </xf>
    <xf numFmtId="0" fontId="7" fillId="0" borderId="49" xfId="0" applyFont="1" applyFill="1" applyBorder="1" applyAlignment="1">
      <alignment vertical="center"/>
    </xf>
    <xf numFmtId="0" fontId="10" fillId="0" borderId="50" xfId="0" applyFont="1" applyBorder="1" applyAlignment="1">
      <alignment horizontal="center" vertical="center" textRotation="90" wrapText="1"/>
    </xf>
    <xf numFmtId="0" fontId="10" fillId="0" borderId="51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textRotation="90" wrapText="1"/>
    </xf>
    <xf numFmtId="0" fontId="11" fillId="0" borderId="43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textRotation="90" wrapText="1"/>
    </xf>
    <xf numFmtId="0" fontId="10" fillId="0" borderId="48" xfId="0" applyFont="1" applyFill="1" applyBorder="1" applyAlignment="1">
      <alignment horizontal="center" vertical="center" textRotation="90" wrapText="1"/>
    </xf>
    <xf numFmtId="0" fontId="7" fillId="0" borderId="56" xfId="0" applyFont="1" applyFill="1" applyBorder="1" applyAlignment="1">
      <alignment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33" applyFont="1" applyFill="1" applyBorder="1" applyAlignment="1">
      <alignment horizontal="left" vertical="center" wrapText="1" indent="3"/>
    </xf>
    <xf numFmtId="0" fontId="12" fillId="0" borderId="0" xfId="33" applyFont="1" applyAlignment="1">
      <alignment horizontal="center" vertical="center"/>
    </xf>
    <xf numFmtId="0" fontId="9" fillId="23" borderId="11" xfId="33" applyFont="1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39" fillId="28" borderId="52" xfId="0" applyFont="1" applyFill="1" applyBorder="1" applyAlignment="1">
      <alignment horizontal="center" vertical="center"/>
    </xf>
    <xf numFmtId="0" fontId="39" fillId="28" borderId="54" xfId="0" applyFont="1" applyFill="1" applyBorder="1" applyAlignment="1">
      <alignment horizontal="center" vertical="center"/>
    </xf>
    <xf numFmtId="0" fontId="0" fillId="31" borderId="11" xfId="0" applyFill="1" applyBorder="1" applyAlignment="1">
      <alignment horizontal="right" vertical="center" wrapText="1"/>
    </xf>
    <xf numFmtId="0" fontId="23" fillId="0" borderId="30" xfId="33" applyFont="1" applyBorder="1" applyAlignment="1">
      <alignment horizontal="left" vertical="center" wrapText="1"/>
    </xf>
    <xf numFmtId="0" fontId="23" fillId="0" borderId="0" xfId="33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8" xfId="33" applyFont="1" applyBorder="1" applyAlignment="1">
      <alignment horizontal="left" vertical="center" wrapText="1"/>
    </xf>
    <xf numFmtId="0" fontId="23" fillId="0" borderId="9" xfId="33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39" fillId="23" borderId="11" xfId="33" applyFont="1" applyFill="1" applyBorder="1" applyAlignment="1">
      <alignment horizontal="right" vertical="center" wrapText="1"/>
    </xf>
    <xf numFmtId="0" fontId="28" fillId="0" borderId="5" xfId="33" applyFont="1" applyFill="1" applyBorder="1" applyAlignment="1">
      <alignment horizontal="center" vertical="center" wrapText="1"/>
    </xf>
    <xf numFmtId="0" fontId="48" fillId="0" borderId="6" xfId="33" applyFont="1" applyFill="1" applyBorder="1" applyAlignment="1">
      <alignment horizontal="left" vertical="center" wrapText="1"/>
    </xf>
  </cellXfs>
  <cellStyles count="99">
    <cellStyle name="20% - Акцент1" xfId="43"/>
    <cellStyle name="20% - Акцент1 2" xfId="74"/>
    <cellStyle name="20% - Акцент1 3" xfId="75"/>
    <cellStyle name="20% - Акцент2" xfId="44"/>
    <cellStyle name="20% - Акцент2 2" xfId="76"/>
    <cellStyle name="20% - Акцент2 3" xfId="77"/>
    <cellStyle name="20% - Акцент3" xfId="45"/>
    <cellStyle name="20% - Акцент3 2" xfId="78"/>
    <cellStyle name="20% - Акцент3 3" xfId="79"/>
    <cellStyle name="20% - Акцент4" xfId="46"/>
    <cellStyle name="20% - Акцент4 2" xfId="80"/>
    <cellStyle name="20% - Акцент4 3" xfId="81"/>
    <cellStyle name="20% - Акцент5" xfId="47"/>
    <cellStyle name="20% - Акцент5 2" xfId="82"/>
    <cellStyle name="20% - Акцент5 3" xfId="83"/>
    <cellStyle name="20% - Акцент6" xfId="48"/>
    <cellStyle name="20% - Акцент6 2" xfId="84"/>
    <cellStyle name="20% - Акцент6 3" xfId="85"/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- Акцент1" xfId="49"/>
    <cellStyle name="40% - Акцент1 2" xfId="86"/>
    <cellStyle name="40% - Акцент1 3" xfId="87"/>
    <cellStyle name="40% - Акцент2" xfId="50"/>
    <cellStyle name="40% - Акцент2 2" xfId="88"/>
    <cellStyle name="40% - Акцент2 3" xfId="89"/>
    <cellStyle name="40% - Акцент3" xfId="51"/>
    <cellStyle name="40% - Акцент3 2" xfId="90"/>
    <cellStyle name="40% - Акцент3 3" xfId="91"/>
    <cellStyle name="40% - Акцент4" xfId="52"/>
    <cellStyle name="40% - Акцент4 2" xfId="92"/>
    <cellStyle name="40% - Акцент4 3" xfId="93"/>
    <cellStyle name="40% - Акцент5" xfId="53"/>
    <cellStyle name="40% - Акцент5 2" xfId="94"/>
    <cellStyle name="40% - Акцент5 3" xfId="95"/>
    <cellStyle name="40% - Акцент6" xfId="54"/>
    <cellStyle name="40% - Акцент6 2" xfId="96"/>
    <cellStyle name="40% - Акцент6 3" xfId="97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- Акцент1" xfId="55"/>
    <cellStyle name="60% - Акцент2" xfId="56"/>
    <cellStyle name="60% - Акцент3" xfId="57"/>
    <cellStyle name="60% - Акцент4" xfId="58"/>
    <cellStyle name="60% - Акцент5" xfId="59"/>
    <cellStyle name="60% - Акцент6" xfId="60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Акцент1" xfId="61"/>
    <cellStyle name="Акцент2" xfId="62"/>
    <cellStyle name="Акцент3" xfId="63"/>
    <cellStyle name="Акцент4" xfId="64"/>
    <cellStyle name="Акцент5" xfId="65"/>
    <cellStyle name="Акцент6" xfId="66"/>
    <cellStyle name="Акцентування1" xfId="19"/>
    <cellStyle name="Акцентування2" xfId="20"/>
    <cellStyle name="Акцентування3" xfId="21"/>
    <cellStyle name="Акцентування4" xfId="22"/>
    <cellStyle name="Акцентування5" xfId="23"/>
    <cellStyle name="Акцентування6" xfId="24"/>
    <cellStyle name="Відсотковий 2" xfId="25"/>
    <cellStyle name="Відсотковий 3" xfId="26"/>
    <cellStyle name="Відсотковий 3 2" xfId="40"/>
    <cellStyle name="Вывод" xfId="67"/>
    <cellStyle name="Вычисление" xfId="68"/>
    <cellStyle name="Гіперпосилання 2" xfId="27"/>
    <cellStyle name="Грошовий 2" xfId="28"/>
    <cellStyle name="Звичайний" xfId="0" builtinId="0"/>
    <cellStyle name="Звичайний 2" xfId="29"/>
    <cellStyle name="Звичайний 3" xfId="30"/>
    <cellStyle name="Звичайний 4" xfId="42"/>
    <cellStyle name="Звичайний 5" xfId="41"/>
    <cellStyle name="Итог" xfId="69"/>
    <cellStyle name="Нейтральный" xfId="70"/>
    <cellStyle name="Обчислення" xfId="31"/>
    <cellStyle name="Обычный 2" xfId="98"/>
    <cellStyle name="Обычный_b_g_new_spets_07_12_3" xfId="32"/>
    <cellStyle name="Обычный_b_z_05_03v" xfId="33"/>
    <cellStyle name="Підсумок" xfId="34"/>
    <cellStyle name="Плохой" xfId="71"/>
    <cellStyle name="Поганий" xfId="35"/>
    <cellStyle name="Пояснение" xfId="72"/>
    <cellStyle name="Примечание" xfId="73"/>
    <cellStyle name="Примітка" xfId="36"/>
    <cellStyle name="Результат" xfId="37"/>
    <cellStyle name="Середній" xfId="38"/>
    <cellStyle name="Текст пояснення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36"/>
  <sheetViews>
    <sheetView view="pageBreakPreview" zoomScale="75" zoomScaleNormal="50" zoomScaleSheetLayoutView="75" workbookViewId="0">
      <selection activeCell="BB29" sqref="BB29"/>
    </sheetView>
  </sheetViews>
  <sheetFormatPr defaultColWidth="7" defaultRowHeight="13.8" x14ac:dyDescent="0.3"/>
  <cols>
    <col min="1" max="1" width="3.44140625" style="128" customWidth="1"/>
    <col min="2" max="53" width="2.6640625" style="128" customWidth="1"/>
    <col min="54" max="62" width="6.5546875" style="128" customWidth="1"/>
    <col min="63" max="63" width="11.6640625" style="128" customWidth="1"/>
    <col min="64" max="16384" width="7" style="128"/>
  </cols>
  <sheetData>
    <row r="1" spans="1:73" s="79" customFormat="1" ht="21.15" customHeight="1" x14ac:dyDescent="0.35">
      <c r="A1" s="76"/>
      <c r="B1" s="406" t="s">
        <v>259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76"/>
      <c r="AC1" s="76"/>
      <c r="AD1" s="76"/>
      <c r="AE1" s="76"/>
      <c r="AF1" s="77"/>
      <c r="AG1" s="76"/>
      <c r="AH1" s="229"/>
      <c r="AI1" s="76"/>
      <c r="AJ1" s="76"/>
      <c r="AK1" s="76"/>
      <c r="AL1" s="76"/>
      <c r="AM1" s="76"/>
      <c r="AN1" s="76"/>
      <c r="AO1" s="76"/>
      <c r="AP1" s="76"/>
      <c r="AW1" s="229" t="s">
        <v>230</v>
      </c>
      <c r="BD1" s="32" t="s">
        <v>164</v>
      </c>
      <c r="BL1" s="76"/>
      <c r="BM1" s="76"/>
      <c r="BN1" s="76"/>
      <c r="BO1" s="76"/>
      <c r="BP1" s="76"/>
      <c r="BQ1" s="76"/>
      <c r="BR1" s="76"/>
      <c r="BS1" s="76"/>
      <c r="BT1" s="76"/>
      <c r="BU1" s="76"/>
    </row>
    <row r="2" spans="1:73" s="79" customFormat="1" ht="21.15" customHeight="1" x14ac:dyDescent="0.35">
      <c r="A2" s="76"/>
      <c r="B2" s="406" t="s">
        <v>165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76"/>
      <c r="AC2" s="76"/>
      <c r="AD2" s="76"/>
      <c r="AE2" s="76"/>
      <c r="AF2" s="76"/>
      <c r="AG2" s="76"/>
      <c r="AI2" s="76"/>
      <c r="AJ2" s="76"/>
      <c r="AK2" s="76"/>
      <c r="AL2" s="76"/>
      <c r="AM2" s="76"/>
      <c r="AN2" s="76"/>
      <c r="AO2" s="76"/>
      <c r="AP2" s="76"/>
      <c r="AW2" s="229" t="s">
        <v>166</v>
      </c>
      <c r="BD2" s="33" t="s">
        <v>167</v>
      </c>
      <c r="BL2" s="76"/>
      <c r="BM2" s="76"/>
      <c r="BN2" s="76"/>
      <c r="BO2" s="76"/>
      <c r="BP2" s="76"/>
      <c r="BQ2" s="76"/>
      <c r="BR2" s="76"/>
      <c r="BS2" s="76"/>
      <c r="BT2" s="76"/>
      <c r="BU2" s="76"/>
    </row>
    <row r="3" spans="1:73" s="79" customFormat="1" ht="21.15" customHeight="1" x14ac:dyDescent="0.35">
      <c r="A3" s="76"/>
      <c r="B3" s="406" t="s">
        <v>168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76"/>
      <c r="AC3" s="76"/>
      <c r="AD3" s="76"/>
      <c r="AE3" s="76"/>
      <c r="AF3" s="76"/>
      <c r="AG3" s="76"/>
      <c r="AI3" s="76"/>
      <c r="AJ3" s="76"/>
      <c r="AK3" s="76"/>
      <c r="AL3" s="76"/>
      <c r="AM3" s="76"/>
      <c r="AN3" s="76"/>
      <c r="AO3" s="76"/>
      <c r="AP3" s="76"/>
      <c r="AU3" s="81"/>
      <c r="AV3" s="81"/>
      <c r="AW3" s="80" t="s">
        <v>194</v>
      </c>
      <c r="AX3" s="81"/>
      <c r="AY3" s="81"/>
      <c r="AZ3" s="81"/>
      <c r="BA3" s="81"/>
      <c r="BB3" s="81"/>
      <c r="BC3" s="81"/>
      <c r="BD3" s="104" t="s">
        <v>195</v>
      </c>
      <c r="BF3" s="81"/>
      <c r="BG3" s="81"/>
      <c r="BH3" s="81"/>
      <c r="BI3" s="81"/>
      <c r="BJ3" s="81"/>
      <c r="BK3" s="81"/>
      <c r="BL3" s="82"/>
      <c r="BM3" s="76"/>
      <c r="BN3" s="76"/>
      <c r="BO3" s="76"/>
      <c r="BP3" s="76"/>
      <c r="BQ3" s="76"/>
      <c r="BR3" s="76"/>
      <c r="BS3" s="76"/>
      <c r="BT3" s="76"/>
      <c r="BU3" s="76"/>
    </row>
    <row r="4" spans="1:73" s="79" customFormat="1" ht="21.15" customHeight="1" x14ac:dyDescent="0.35">
      <c r="A4" s="76"/>
      <c r="B4" s="406" t="s">
        <v>192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76"/>
      <c r="AC4" s="76"/>
      <c r="AD4" s="76"/>
      <c r="AE4" s="76"/>
      <c r="AF4" s="76"/>
      <c r="AG4" s="76"/>
      <c r="AH4" s="229"/>
      <c r="AI4" s="76"/>
      <c r="AJ4" s="76"/>
      <c r="AK4" s="76"/>
      <c r="AL4" s="76"/>
      <c r="AM4" s="76"/>
      <c r="AN4" s="76"/>
      <c r="AO4" s="76"/>
      <c r="AP4" s="76"/>
      <c r="BD4" s="104" t="s">
        <v>231</v>
      </c>
      <c r="BG4" s="83"/>
      <c r="BH4" s="83"/>
      <c r="BI4" s="83"/>
      <c r="BJ4" s="83"/>
      <c r="BK4" s="83"/>
      <c r="BL4" s="84"/>
      <c r="BM4" s="76"/>
      <c r="BN4" s="76"/>
      <c r="BO4" s="76"/>
      <c r="BP4" s="76"/>
      <c r="BQ4" s="76"/>
      <c r="BR4" s="76"/>
      <c r="BS4" s="76"/>
      <c r="BT4" s="76"/>
      <c r="BU4" s="76"/>
    </row>
    <row r="5" spans="1:73" s="79" customFormat="1" ht="21.15" customHeight="1" x14ac:dyDescent="0.35">
      <c r="A5" s="76"/>
      <c r="B5" s="406" t="s">
        <v>193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76"/>
      <c r="AC5" s="76"/>
      <c r="AD5" s="76"/>
      <c r="AE5" s="76"/>
      <c r="AF5" s="76"/>
      <c r="AG5" s="76"/>
      <c r="AH5" s="229"/>
      <c r="AI5" s="76"/>
      <c r="AJ5" s="76"/>
      <c r="AK5" s="76"/>
      <c r="AL5" s="76"/>
      <c r="AM5" s="76"/>
      <c r="AN5" s="76"/>
      <c r="AO5" s="76"/>
      <c r="AP5" s="76"/>
      <c r="AU5" s="83"/>
      <c r="AV5" s="83"/>
      <c r="AW5" s="229" t="s">
        <v>169</v>
      </c>
      <c r="AX5" s="83"/>
      <c r="AY5" s="83"/>
      <c r="AZ5" s="83"/>
      <c r="BA5" s="83"/>
      <c r="BB5" s="83"/>
      <c r="BC5" s="83"/>
      <c r="BD5" s="33" t="s">
        <v>170</v>
      </c>
      <c r="BF5" s="83"/>
      <c r="BG5" s="83"/>
      <c r="BH5" s="83"/>
      <c r="BI5" s="83"/>
      <c r="BJ5" s="83"/>
      <c r="BK5" s="83"/>
      <c r="BL5" s="84"/>
      <c r="BM5" s="76"/>
      <c r="BN5" s="76"/>
      <c r="BO5" s="76"/>
      <c r="BP5" s="76"/>
      <c r="BQ5" s="76"/>
      <c r="BR5" s="76"/>
      <c r="BS5" s="76"/>
      <c r="BT5" s="76"/>
      <c r="BU5" s="76"/>
    </row>
    <row r="6" spans="1:73" s="79" customFormat="1" ht="21.15" customHeight="1" x14ac:dyDescent="0.35">
      <c r="A6" s="83"/>
      <c r="B6" s="406" t="s">
        <v>260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76"/>
      <c r="AC6" s="76"/>
      <c r="AD6" s="76"/>
      <c r="AE6" s="76"/>
      <c r="AF6" s="76"/>
      <c r="AG6" s="76"/>
      <c r="AH6" s="229"/>
      <c r="AI6" s="76"/>
      <c r="AJ6" s="76"/>
      <c r="AK6" s="76"/>
      <c r="AL6" s="76"/>
      <c r="AM6" s="85"/>
      <c r="AN6" s="76"/>
      <c r="AO6" s="76"/>
      <c r="AP6" s="76"/>
      <c r="AW6" s="78" t="s">
        <v>191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</row>
    <row r="7" spans="1:73" s="79" customFormat="1" ht="21.15" customHeight="1" x14ac:dyDescent="0.35">
      <c r="A7" s="76"/>
      <c r="B7" s="406" t="s">
        <v>261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76"/>
      <c r="AC7" s="76"/>
      <c r="AD7" s="76"/>
      <c r="AE7" s="76"/>
      <c r="AF7" s="76"/>
      <c r="AG7" s="76"/>
      <c r="AH7" s="229"/>
      <c r="AI7" s="76"/>
      <c r="AJ7" s="76"/>
      <c r="AK7" s="76"/>
      <c r="AL7" s="76"/>
      <c r="AM7" s="85"/>
      <c r="AN7" s="76"/>
      <c r="AO7" s="76"/>
      <c r="AP7" s="76"/>
      <c r="AQ7" s="76"/>
      <c r="AR7" s="76"/>
      <c r="AS7" s="76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76"/>
      <c r="BM7" s="76"/>
      <c r="BN7" s="76"/>
      <c r="BO7" s="76"/>
      <c r="BP7" s="76"/>
      <c r="BQ7" s="76"/>
      <c r="BR7" s="76"/>
      <c r="BS7" s="76"/>
      <c r="BT7" s="76"/>
      <c r="BU7" s="76"/>
    </row>
    <row r="8" spans="1:73" s="31" customFormat="1" ht="21.15" customHeight="1" x14ac:dyDescent="0.4">
      <c r="A8" s="29"/>
      <c r="B8" s="407" t="s">
        <v>262</v>
      </c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30"/>
      <c r="BM8" s="30"/>
      <c r="BN8" s="30"/>
      <c r="BO8" s="30"/>
      <c r="BP8" s="30"/>
      <c r="BQ8" s="30"/>
      <c r="BR8" s="30"/>
      <c r="BS8" s="30"/>
      <c r="BT8" s="30"/>
      <c r="BU8" s="30"/>
    </row>
    <row r="9" spans="1:73" s="31" customFormat="1" ht="21" x14ac:dyDescent="0.4">
      <c r="A9" s="29"/>
      <c r="B9" s="408" t="s">
        <v>263</v>
      </c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30"/>
      <c r="BM9" s="30"/>
      <c r="BN9" s="30"/>
      <c r="BO9" s="30"/>
      <c r="BP9" s="30"/>
      <c r="BQ9" s="30"/>
      <c r="BR9" s="30"/>
      <c r="BS9" s="30"/>
      <c r="BT9" s="30"/>
      <c r="BU9" s="30"/>
    </row>
    <row r="10" spans="1:73" s="31" customFormat="1" ht="21" x14ac:dyDescent="0.4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30"/>
      <c r="BM10" s="30"/>
      <c r="BN10" s="30"/>
      <c r="BO10" s="30"/>
      <c r="BP10" s="30"/>
      <c r="BQ10" s="30"/>
      <c r="BR10" s="30"/>
      <c r="BS10" s="30"/>
      <c r="BT10" s="30"/>
      <c r="BU10" s="30"/>
    </row>
    <row r="11" spans="1:73" s="31" customFormat="1" ht="23.4" x14ac:dyDescent="0.45">
      <c r="B11" s="409" t="s">
        <v>264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</row>
    <row r="12" spans="1:73" s="31" customFormat="1" ht="23.25" customHeight="1" x14ac:dyDescent="0.45">
      <c r="A12" s="384"/>
      <c r="B12" s="410" t="s">
        <v>90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0"/>
      <c r="AW12" s="410"/>
      <c r="AX12" s="410"/>
      <c r="AY12" s="410"/>
      <c r="AZ12" s="410"/>
      <c r="BA12" s="410"/>
      <c r="BB12" s="410"/>
      <c r="BC12" s="410"/>
      <c r="BD12" s="410"/>
      <c r="BE12" s="410"/>
      <c r="BF12" s="410"/>
      <c r="BG12" s="410"/>
      <c r="BH12" s="410"/>
      <c r="BI12" s="410"/>
      <c r="BJ12" s="384"/>
      <c r="BK12" s="384"/>
      <c r="BL12" s="384"/>
      <c r="BM12" s="384"/>
      <c r="BN12" s="384"/>
      <c r="BO12" s="384"/>
      <c r="BP12" s="384"/>
    </row>
    <row r="13" spans="1:73" s="31" customFormat="1" ht="21" customHeight="1" x14ac:dyDescent="0.4">
      <c r="A13" s="384"/>
      <c r="B13" s="411" t="s">
        <v>171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384"/>
      <c r="BK13" s="384"/>
      <c r="BL13" s="384"/>
      <c r="BM13" s="384"/>
      <c r="BN13" s="384"/>
      <c r="BO13" s="384"/>
      <c r="BP13" s="384"/>
    </row>
    <row r="14" spans="1:73" s="129" customFormat="1" ht="21" x14ac:dyDescent="0.4"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73" s="129" customFormat="1" ht="21" x14ac:dyDescent="0.4">
      <c r="M15" s="28"/>
      <c r="N15" s="28"/>
      <c r="O15" s="28"/>
      <c r="P15" s="34" t="s">
        <v>172</v>
      </c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35" t="s">
        <v>175</v>
      </c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73" s="129" customFormat="1" ht="21" x14ac:dyDescent="0.4">
      <c r="M16" s="28"/>
      <c r="N16" s="28"/>
      <c r="O16" s="28"/>
      <c r="P16" s="27" t="s">
        <v>173</v>
      </c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35" t="s">
        <v>176</v>
      </c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72" s="129" customFormat="1" ht="21" x14ac:dyDescent="0.4">
      <c r="M17" s="28"/>
      <c r="N17" s="28"/>
      <c r="O17" s="28"/>
      <c r="P17" s="27" t="s">
        <v>174</v>
      </c>
      <c r="Q17" s="27"/>
      <c r="R17" s="28"/>
      <c r="S17" s="28"/>
      <c r="T17" s="28"/>
      <c r="U17" s="28"/>
      <c r="V17" s="28"/>
      <c r="W17" s="28"/>
      <c r="X17" s="28"/>
      <c r="Y17" s="28"/>
      <c r="Z17" s="28"/>
      <c r="AA17" s="35" t="s">
        <v>177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72" s="129" customFormat="1" ht="22.65" customHeight="1" x14ac:dyDescent="0.4"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6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72" s="129" customFormat="1" ht="30.15" customHeight="1" x14ac:dyDescent="0.4">
      <c r="M19" s="412" t="s">
        <v>127</v>
      </c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2"/>
      <c r="AG19" s="412"/>
      <c r="AH19" s="412"/>
      <c r="AI19" s="412"/>
      <c r="AJ19" s="412"/>
      <c r="AK19" s="412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</row>
    <row r="20" spans="1:72" s="31" customFormat="1" ht="21" x14ac:dyDescent="0.4">
      <c r="A20" s="385" t="s">
        <v>265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413" t="s">
        <v>91</v>
      </c>
      <c r="BC20" s="414"/>
      <c r="BD20" s="414"/>
      <c r="BE20" s="414"/>
      <c r="BF20" s="414"/>
      <c r="BG20" s="414"/>
      <c r="BH20" s="414"/>
      <c r="BI20" s="414"/>
      <c r="BJ20" s="384"/>
      <c r="BK20" s="384"/>
      <c r="BL20" s="384"/>
      <c r="BM20" s="384"/>
      <c r="BN20" s="384"/>
      <c r="BO20" s="384"/>
      <c r="BP20" s="384"/>
    </row>
    <row r="21" spans="1:72" s="2" customFormat="1" ht="14.1" customHeight="1" x14ac:dyDescent="0.3">
      <c r="A21" s="415" t="s">
        <v>92</v>
      </c>
      <c r="B21" s="418" t="s">
        <v>93</v>
      </c>
      <c r="C21" s="419"/>
      <c r="D21" s="419"/>
      <c r="E21" s="420"/>
      <c r="F21" s="1"/>
      <c r="G21" s="418" t="s">
        <v>94</v>
      </c>
      <c r="H21" s="419"/>
      <c r="I21" s="420"/>
      <c r="J21" s="1"/>
      <c r="K21" s="418" t="s">
        <v>95</v>
      </c>
      <c r="L21" s="419"/>
      <c r="M21" s="419"/>
      <c r="N21" s="420"/>
      <c r="O21" s="418" t="s">
        <v>96</v>
      </c>
      <c r="P21" s="419"/>
      <c r="Q21" s="419"/>
      <c r="R21" s="420"/>
      <c r="S21" s="1"/>
      <c r="T21" s="418" t="s">
        <v>97</v>
      </c>
      <c r="U21" s="419"/>
      <c r="V21" s="420"/>
      <c r="W21" s="1"/>
      <c r="X21" s="418" t="s">
        <v>98</v>
      </c>
      <c r="Y21" s="419"/>
      <c r="Z21" s="420"/>
      <c r="AA21" s="1"/>
      <c r="AB21" s="418" t="s">
        <v>99</v>
      </c>
      <c r="AC21" s="419"/>
      <c r="AD21" s="419"/>
      <c r="AE21" s="420"/>
      <c r="AF21" s="1"/>
      <c r="AG21" s="418" t="s">
        <v>100</v>
      </c>
      <c r="AH21" s="419"/>
      <c r="AI21" s="420"/>
      <c r="AJ21" s="1"/>
      <c r="AK21" s="418" t="s">
        <v>101</v>
      </c>
      <c r="AL21" s="419"/>
      <c r="AM21" s="419"/>
      <c r="AN21" s="420"/>
      <c r="AO21" s="418" t="s">
        <v>102</v>
      </c>
      <c r="AP21" s="419"/>
      <c r="AQ21" s="419"/>
      <c r="AR21" s="420"/>
      <c r="AS21" s="1"/>
      <c r="AT21" s="418" t="s">
        <v>103</v>
      </c>
      <c r="AU21" s="419"/>
      <c r="AV21" s="420"/>
      <c r="AW21" s="1"/>
      <c r="AX21" s="418" t="s">
        <v>104</v>
      </c>
      <c r="AY21" s="419"/>
      <c r="AZ21" s="419"/>
      <c r="BA21" s="420"/>
      <c r="BB21" s="403" t="s">
        <v>105</v>
      </c>
      <c r="BC21" s="403" t="s">
        <v>106</v>
      </c>
      <c r="BD21" s="403" t="s">
        <v>107</v>
      </c>
      <c r="BE21" s="403" t="s">
        <v>108</v>
      </c>
      <c r="BF21" s="403" t="s">
        <v>228</v>
      </c>
      <c r="BG21" s="403" t="s">
        <v>229</v>
      </c>
      <c r="BH21" s="403" t="s">
        <v>109</v>
      </c>
      <c r="BI21" s="403" t="s">
        <v>110</v>
      </c>
      <c r="BJ21" s="403" t="s">
        <v>24</v>
      </c>
    </row>
    <row r="22" spans="1:72" s="2" customFormat="1" ht="14.1" customHeight="1" x14ac:dyDescent="0.3">
      <c r="A22" s="416"/>
      <c r="B22" s="3"/>
      <c r="C22" s="3"/>
      <c r="D22" s="3"/>
      <c r="E22" s="3"/>
      <c r="F22" s="4">
        <v>29</v>
      </c>
      <c r="G22" s="3"/>
      <c r="H22" s="3"/>
      <c r="I22" s="3"/>
      <c r="J22" s="4">
        <v>27</v>
      </c>
      <c r="K22" s="3"/>
      <c r="L22" s="3"/>
      <c r="M22" s="3"/>
      <c r="N22" s="3"/>
      <c r="O22" s="3"/>
      <c r="P22" s="3"/>
      <c r="Q22" s="3"/>
      <c r="R22" s="3"/>
      <c r="S22" s="4">
        <v>29</v>
      </c>
      <c r="T22" s="3"/>
      <c r="U22" s="3"/>
      <c r="V22" s="3"/>
      <c r="W22" s="4">
        <v>26</v>
      </c>
      <c r="X22" s="3"/>
      <c r="Y22" s="3"/>
      <c r="Z22" s="3"/>
      <c r="AA22" s="4">
        <v>23</v>
      </c>
      <c r="AB22" s="3"/>
      <c r="AC22" s="3"/>
      <c r="AD22" s="3"/>
      <c r="AE22" s="3"/>
      <c r="AF22" s="4">
        <v>30</v>
      </c>
      <c r="AG22" s="3"/>
      <c r="AH22" s="3"/>
      <c r="AI22" s="3"/>
      <c r="AJ22" s="4">
        <v>27</v>
      </c>
      <c r="AK22" s="3"/>
      <c r="AL22" s="3"/>
      <c r="AM22" s="3"/>
      <c r="AN22" s="3"/>
      <c r="AO22" s="3"/>
      <c r="AP22" s="3"/>
      <c r="AQ22" s="3"/>
      <c r="AR22" s="3"/>
      <c r="AS22" s="4">
        <v>29</v>
      </c>
      <c r="AT22" s="5"/>
      <c r="AU22" s="3"/>
      <c r="AV22" s="3"/>
      <c r="AW22" s="4">
        <v>27</v>
      </c>
      <c r="AX22" s="3"/>
      <c r="AY22" s="3"/>
      <c r="AZ22" s="3"/>
      <c r="BA22" s="3"/>
      <c r="BB22" s="404"/>
      <c r="BC22" s="404"/>
      <c r="BD22" s="404"/>
      <c r="BE22" s="404"/>
      <c r="BF22" s="404"/>
      <c r="BG22" s="404"/>
      <c r="BH22" s="404"/>
      <c r="BI22" s="404"/>
      <c r="BJ22" s="404"/>
    </row>
    <row r="23" spans="1:72" s="2" customFormat="1" ht="21.75" customHeight="1" x14ac:dyDescent="0.3">
      <c r="A23" s="416"/>
      <c r="B23" s="6"/>
      <c r="C23" s="6"/>
      <c r="D23" s="6"/>
      <c r="E23" s="6"/>
      <c r="F23" s="7" t="s">
        <v>111</v>
      </c>
      <c r="G23" s="6"/>
      <c r="H23" s="6"/>
      <c r="I23" s="6"/>
      <c r="J23" s="7" t="s">
        <v>25</v>
      </c>
      <c r="K23" s="6"/>
      <c r="L23" s="6"/>
      <c r="M23" s="6"/>
      <c r="N23" s="6"/>
      <c r="O23" s="6"/>
      <c r="P23" s="6"/>
      <c r="Q23" s="6"/>
      <c r="R23" s="6"/>
      <c r="S23" s="7" t="s">
        <v>112</v>
      </c>
      <c r="T23" s="6"/>
      <c r="U23" s="6"/>
      <c r="V23" s="6"/>
      <c r="W23" s="7" t="s">
        <v>113</v>
      </c>
      <c r="X23" s="6"/>
      <c r="Y23" s="6"/>
      <c r="Z23" s="6"/>
      <c r="AA23" s="7" t="s">
        <v>114</v>
      </c>
      <c r="AB23" s="6"/>
      <c r="AC23" s="6"/>
      <c r="AD23" s="6"/>
      <c r="AE23" s="6"/>
      <c r="AF23" s="7" t="s">
        <v>115</v>
      </c>
      <c r="AG23" s="6"/>
      <c r="AH23" s="6"/>
      <c r="AI23" s="6"/>
      <c r="AJ23" s="7" t="s">
        <v>116</v>
      </c>
      <c r="AK23" s="6"/>
      <c r="AL23" s="6"/>
      <c r="AM23" s="6"/>
      <c r="AN23" s="6"/>
      <c r="AO23" s="6"/>
      <c r="AP23" s="6"/>
      <c r="AQ23" s="6"/>
      <c r="AR23" s="6"/>
      <c r="AS23" s="7" t="s">
        <v>117</v>
      </c>
      <c r="AT23" s="6"/>
      <c r="AU23" s="6"/>
      <c r="AV23" s="6"/>
      <c r="AW23" s="7" t="s">
        <v>118</v>
      </c>
      <c r="AX23" s="6"/>
      <c r="AY23" s="6"/>
      <c r="AZ23" s="6"/>
      <c r="BA23" s="6"/>
      <c r="BB23" s="404"/>
      <c r="BC23" s="404"/>
      <c r="BD23" s="404"/>
      <c r="BE23" s="404"/>
      <c r="BF23" s="404"/>
      <c r="BG23" s="404"/>
      <c r="BH23" s="404"/>
      <c r="BI23" s="404"/>
      <c r="BJ23" s="404"/>
    </row>
    <row r="24" spans="1:72" s="9" customFormat="1" ht="18.75" customHeight="1" x14ac:dyDescent="0.3">
      <c r="A24" s="416"/>
      <c r="B24" s="8">
        <v>1</v>
      </c>
      <c r="C24" s="8">
        <v>8</v>
      </c>
      <c r="D24" s="8">
        <v>15</v>
      </c>
      <c r="E24" s="8">
        <v>22</v>
      </c>
      <c r="F24" s="4">
        <v>5</v>
      </c>
      <c r="G24" s="8">
        <v>6</v>
      </c>
      <c r="H24" s="8">
        <v>13</v>
      </c>
      <c r="I24" s="8">
        <v>20</v>
      </c>
      <c r="J24" s="4">
        <v>2</v>
      </c>
      <c r="K24" s="8">
        <v>3</v>
      </c>
      <c r="L24" s="8">
        <v>10</v>
      </c>
      <c r="M24" s="8">
        <v>17</v>
      </c>
      <c r="N24" s="8">
        <v>24</v>
      </c>
      <c r="O24" s="8">
        <v>1</v>
      </c>
      <c r="P24" s="8">
        <v>8</v>
      </c>
      <c r="Q24" s="8">
        <v>15</v>
      </c>
      <c r="R24" s="8">
        <v>22</v>
      </c>
      <c r="S24" s="4">
        <v>4</v>
      </c>
      <c r="T24" s="8">
        <v>5</v>
      </c>
      <c r="U24" s="8">
        <v>12</v>
      </c>
      <c r="V24" s="8">
        <v>19</v>
      </c>
      <c r="W24" s="4">
        <v>1</v>
      </c>
      <c r="X24" s="8">
        <v>2</v>
      </c>
      <c r="Y24" s="8">
        <v>9</v>
      </c>
      <c r="Z24" s="8">
        <v>16</v>
      </c>
      <c r="AA24" s="4">
        <v>1</v>
      </c>
      <c r="AB24" s="8">
        <v>2</v>
      </c>
      <c r="AC24" s="8">
        <v>9</v>
      </c>
      <c r="AD24" s="8">
        <v>16</v>
      </c>
      <c r="AE24" s="8">
        <v>23</v>
      </c>
      <c r="AF24" s="4">
        <v>5</v>
      </c>
      <c r="AG24" s="8">
        <v>6</v>
      </c>
      <c r="AH24" s="8">
        <v>13</v>
      </c>
      <c r="AI24" s="8">
        <v>20</v>
      </c>
      <c r="AJ24" s="4">
        <v>3</v>
      </c>
      <c r="AK24" s="8">
        <v>4</v>
      </c>
      <c r="AL24" s="8">
        <v>11</v>
      </c>
      <c r="AM24" s="8">
        <v>18</v>
      </c>
      <c r="AN24" s="8">
        <v>25</v>
      </c>
      <c r="AO24" s="8">
        <v>1</v>
      </c>
      <c r="AP24" s="8">
        <v>8</v>
      </c>
      <c r="AQ24" s="8">
        <v>15</v>
      </c>
      <c r="AR24" s="8">
        <v>22</v>
      </c>
      <c r="AS24" s="4">
        <v>5</v>
      </c>
      <c r="AT24" s="8">
        <v>6</v>
      </c>
      <c r="AU24" s="8">
        <v>13</v>
      </c>
      <c r="AV24" s="8">
        <v>20</v>
      </c>
      <c r="AW24" s="4">
        <v>1</v>
      </c>
      <c r="AX24" s="8">
        <v>2</v>
      </c>
      <c r="AY24" s="8">
        <v>9</v>
      </c>
      <c r="AZ24" s="8">
        <v>16</v>
      </c>
      <c r="BA24" s="8">
        <v>23</v>
      </c>
      <c r="BB24" s="404"/>
      <c r="BC24" s="404"/>
      <c r="BD24" s="404"/>
      <c r="BE24" s="404"/>
      <c r="BF24" s="404"/>
      <c r="BG24" s="404"/>
      <c r="BH24" s="404"/>
      <c r="BI24" s="404"/>
      <c r="BJ24" s="404"/>
    </row>
    <row r="25" spans="1:72" s="9" customFormat="1" x14ac:dyDescent="0.3">
      <c r="A25" s="417"/>
      <c r="B25" s="10">
        <v>7</v>
      </c>
      <c r="C25" s="10">
        <v>14</v>
      </c>
      <c r="D25" s="10">
        <v>21</v>
      </c>
      <c r="E25" s="10">
        <v>29</v>
      </c>
      <c r="F25" s="11" t="s">
        <v>25</v>
      </c>
      <c r="G25" s="10">
        <v>12</v>
      </c>
      <c r="H25" s="10">
        <v>19</v>
      </c>
      <c r="I25" s="10">
        <v>26</v>
      </c>
      <c r="J25" s="11" t="s">
        <v>119</v>
      </c>
      <c r="K25" s="10">
        <v>9</v>
      </c>
      <c r="L25" s="10">
        <v>16</v>
      </c>
      <c r="M25" s="10">
        <v>23</v>
      </c>
      <c r="N25" s="10">
        <v>30</v>
      </c>
      <c r="O25" s="10">
        <v>7</v>
      </c>
      <c r="P25" s="10">
        <v>14</v>
      </c>
      <c r="Q25" s="10">
        <v>21</v>
      </c>
      <c r="R25" s="10">
        <v>28</v>
      </c>
      <c r="S25" s="11" t="s">
        <v>113</v>
      </c>
      <c r="T25" s="10">
        <v>11</v>
      </c>
      <c r="U25" s="10">
        <v>18</v>
      </c>
      <c r="V25" s="10">
        <v>25</v>
      </c>
      <c r="W25" s="11" t="s">
        <v>114</v>
      </c>
      <c r="X25" s="10">
        <v>8</v>
      </c>
      <c r="Y25" s="10">
        <v>15</v>
      </c>
      <c r="Z25" s="10">
        <v>22</v>
      </c>
      <c r="AA25" s="11" t="s">
        <v>115</v>
      </c>
      <c r="AB25" s="10">
        <v>8</v>
      </c>
      <c r="AC25" s="10">
        <v>15</v>
      </c>
      <c r="AD25" s="10">
        <v>22</v>
      </c>
      <c r="AE25" s="10">
        <v>29</v>
      </c>
      <c r="AF25" s="11" t="s">
        <v>116</v>
      </c>
      <c r="AG25" s="10">
        <v>12</v>
      </c>
      <c r="AH25" s="10">
        <v>19</v>
      </c>
      <c r="AI25" s="10">
        <v>26</v>
      </c>
      <c r="AJ25" s="11" t="s">
        <v>120</v>
      </c>
      <c r="AK25" s="10">
        <v>10</v>
      </c>
      <c r="AL25" s="10">
        <v>17</v>
      </c>
      <c r="AM25" s="10">
        <v>24</v>
      </c>
      <c r="AN25" s="10">
        <v>31</v>
      </c>
      <c r="AO25" s="10">
        <v>7</v>
      </c>
      <c r="AP25" s="10">
        <v>14</v>
      </c>
      <c r="AQ25" s="10">
        <v>21</v>
      </c>
      <c r="AR25" s="10">
        <v>28</v>
      </c>
      <c r="AS25" s="11" t="s">
        <v>118</v>
      </c>
      <c r="AT25" s="10">
        <v>12</v>
      </c>
      <c r="AU25" s="10">
        <v>19</v>
      </c>
      <c r="AV25" s="10">
        <v>26</v>
      </c>
      <c r="AW25" s="11" t="s">
        <v>121</v>
      </c>
      <c r="AX25" s="10">
        <v>8</v>
      </c>
      <c r="AY25" s="10">
        <v>15</v>
      </c>
      <c r="AZ25" s="10">
        <v>22</v>
      </c>
      <c r="BA25" s="10">
        <v>31</v>
      </c>
      <c r="BB25" s="404"/>
      <c r="BC25" s="404"/>
      <c r="BD25" s="404"/>
      <c r="BE25" s="404"/>
      <c r="BF25" s="404"/>
      <c r="BG25" s="404"/>
      <c r="BH25" s="404"/>
      <c r="BI25" s="404"/>
      <c r="BJ25" s="404"/>
    </row>
    <row r="26" spans="1:72" s="9" customFormat="1" x14ac:dyDescent="0.3">
      <c r="A26" s="378"/>
      <c r="B26" s="10">
        <v>1</v>
      </c>
      <c r="C26" s="10">
        <v>2</v>
      </c>
      <c r="D26" s="10">
        <v>3</v>
      </c>
      <c r="E26" s="10">
        <v>4</v>
      </c>
      <c r="F26" s="10">
        <v>5</v>
      </c>
      <c r="G26" s="10">
        <v>6</v>
      </c>
      <c r="H26" s="10">
        <v>7</v>
      </c>
      <c r="I26" s="10">
        <v>8</v>
      </c>
      <c r="J26" s="10">
        <v>9</v>
      </c>
      <c r="K26" s="10">
        <v>10</v>
      </c>
      <c r="L26" s="10">
        <v>11</v>
      </c>
      <c r="M26" s="10">
        <v>12</v>
      </c>
      <c r="N26" s="10">
        <v>13</v>
      </c>
      <c r="O26" s="10">
        <v>14</v>
      </c>
      <c r="P26" s="10">
        <v>15</v>
      </c>
      <c r="Q26" s="10">
        <v>16</v>
      </c>
      <c r="R26" s="10">
        <v>17</v>
      </c>
      <c r="S26" s="10">
        <v>18</v>
      </c>
      <c r="T26" s="10">
        <v>19</v>
      </c>
      <c r="U26" s="10">
        <v>20</v>
      </c>
      <c r="V26" s="10">
        <v>21</v>
      </c>
      <c r="W26" s="10">
        <v>22</v>
      </c>
      <c r="X26" s="10">
        <v>23</v>
      </c>
      <c r="Y26" s="10">
        <v>24</v>
      </c>
      <c r="Z26" s="10">
        <v>25</v>
      </c>
      <c r="AA26" s="10">
        <v>26</v>
      </c>
      <c r="AB26" s="10">
        <v>27</v>
      </c>
      <c r="AC26" s="10">
        <v>28</v>
      </c>
      <c r="AD26" s="10">
        <v>29</v>
      </c>
      <c r="AE26" s="10">
        <v>30</v>
      </c>
      <c r="AF26" s="10">
        <v>31</v>
      </c>
      <c r="AG26" s="10">
        <v>32</v>
      </c>
      <c r="AH26" s="10">
        <v>33</v>
      </c>
      <c r="AI26" s="10">
        <v>34</v>
      </c>
      <c r="AJ26" s="10">
        <v>35</v>
      </c>
      <c r="AK26" s="10">
        <v>36</v>
      </c>
      <c r="AL26" s="10">
        <v>37</v>
      </c>
      <c r="AM26" s="10">
        <v>38</v>
      </c>
      <c r="AN26" s="10">
        <v>39</v>
      </c>
      <c r="AO26" s="10">
        <v>40</v>
      </c>
      <c r="AP26" s="10">
        <v>41</v>
      </c>
      <c r="AQ26" s="10">
        <v>42</v>
      </c>
      <c r="AR26" s="10">
        <v>43</v>
      </c>
      <c r="AS26" s="10">
        <v>44</v>
      </c>
      <c r="AT26" s="10">
        <v>45</v>
      </c>
      <c r="AU26" s="10">
        <v>46</v>
      </c>
      <c r="AV26" s="10">
        <v>47</v>
      </c>
      <c r="AW26" s="10">
        <v>48</v>
      </c>
      <c r="AX26" s="10">
        <v>49</v>
      </c>
      <c r="AY26" s="10">
        <v>50</v>
      </c>
      <c r="AZ26" s="10">
        <v>51</v>
      </c>
      <c r="BA26" s="10">
        <v>52</v>
      </c>
      <c r="BB26" s="405"/>
      <c r="BC26" s="405"/>
      <c r="BD26" s="405"/>
      <c r="BE26" s="405"/>
      <c r="BF26" s="405"/>
      <c r="BG26" s="405"/>
      <c r="BH26" s="405"/>
      <c r="BI26" s="405"/>
      <c r="BJ26" s="405"/>
    </row>
    <row r="27" spans="1:72" s="204" customFormat="1" ht="23.4" x14ac:dyDescent="0.3">
      <c r="A27" s="214" t="s">
        <v>113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11" t="s">
        <v>126</v>
      </c>
      <c r="T27" s="211" t="s">
        <v>126</v>
      </c>
      <c r="U27" s="264"/>
      <c r="V27" s="264"/>
      <c r="W27" s="210" t="s">
        <v>131</v>
      </c>
      <c r="X27" s="211" t="s">
        <v>126</v>
      </c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4"/>
      <c r="AQ27" s="210" t="s">
        <v>131</v>
      </c>
      <c r="AR27" s="210" t="s">
        <v>131</v>
      </c>
      <c r="AS27" s="211" t="s">
        <v>126</v>
      </c>
      <c r="AT27" s="211" t="s">
        <v>126</v>
      </c>
      <c r="AU27" s="211" t="s">
        <v>126</v>
      </c>
      <c r="AV27" s="211" t="s">
        <v>126</v>
      </c>
      <c r="AW27" s="211" t="s">
        <v>126</v>
      </c>
      <c r="AX27" s="211" t="s">
        <v>126</v>
      </c>
      <c r="AY27" s="211" t="s">
        <v>126</v>
      </c>
      <c r="AZ27" s="211" t="s">
        <v>126</v>
      </c>
      <c r="BA27" s="211" t="s">
        <v>126</v>
      </c>
      <c r="BB27" s="212">
        <f>19+18</f>
        <v>37</v>
      </c>
      <c r="BC27" s="212">
        <f>1+2</f>
        <v>3</v>
      </c>
      <c r="BD27" s="212"/>
      <c r="BE27" s="212"/>
      <c r="BF27" s="212"/>
      <c r="BG27" s="212"/>
      <c r="BH27" s="212"/>
      <c r="BI27" s="212">
        <v>12</v>
      </c>
      <c r="BJ27" s="213">
        <f>SUM(BB27:BI27)</f>
        <v>52</v>
      </c>
      <c r="BL27" s="9"/>
      <c r="BM27" s="9"/>
      <c r="BN27" s="9"/>
      <c r="BO27" s="9"/>
      <c r="BP27" s="9"/>
      <c r="BQ27" s="9"/>
      <c r="BR27" s="9"/>
      <c r="BS27" s="9"/>
      <c r="BT27" s="9"/>
    </row>
    <row r="28" spans="1:72" s="204" customFormat="1" ht="23.4" x14ac:dyDescent="0.3">
      <c r="A28" s="214" t="s">
        <v>114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11" t="s">
        <v>126</v>
      </c>
      <c r="T28" s="211" t="s">
        <v>126</v>
      </c>
      <c r="U28" s="210" t="s">
        <v>131</v>
      </c>
      <c r="V28" s="210" t="s">
        <v>131</v>
      </c>
      <c r="W28" s="210" t="s">
        <v>131</v>
      </c>
      <c r="X28" s="211" t="s">
        <v>126</v>
      </c>
      <c r="Y28" s="210" t="s">
        <v>124</v>
      </c>
      <c r="Z28" s="210" t="s">
        <v>124</v>
      </c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4"/>
      <c r="AQ28" s="264"/>
      <c r="AR28" s="210" t="s">
        <v>131</v>
      </c>
      <c r="AS28" s="211" t="s">
        <v>126</v>
      </c>
      <c r="AT28" s="211" t="s">
        <v>126</v>
      </c>
      <c r="AU28" s="211" t="s">
        <v>126</v>
      </c>
      <c r="AV28" s="211" t="s">
        <v>126</v>
      </c>
      <c r="AW28" s="211" t="s">
        <v>126</v>
      </c>
      <c r="AX28" s="211" t="s">
        <v>126</v>
      </c>
      <c r="AY28" s="211" t="s">
        <v>126</v>
      </c>
      <c r="AZ28" s="211" t="s">
        <v>126</v>
      </c>
      <c r="BA28" s="211" t="s">
        <v>126</v>
      </c>
      <c r="BB28" s="212">
        <f>17+17</f>
        <v>34</v>
      </c>
      <c r="BC28" s="212">
        <f>3+1</f>
        <v>4</v>
      </c>
      <c r="BD28" s="212"/>
      <c r="BE28" s="212">
        <v>2</v>
      </c>
      <c r="BF28" s="212"/>
      <c r="BG28" s="212"/>
      <c r="BH28" s="212"/>
      <c r="BI28" s="212">
        <v>12</v>
      </c>
      <c r="BJ28" s="213">
        <f>SUM(BB28:BI28)</f>
        <v>52</v>
      </c>
      <c r="BL28" s="9"/>
      <c r="BM28" s="9"/>
      <c r="BN28" s="9"/>
      <c r="BO28" s="9"/>
      <c r="BP28" s="9"/>
      <c r="BQ28" s="9"/>
      <c r="BR28" s="9"/>
      <c r="BS28" s="9"/>
      <c r="BT28" s="9"/>
    </row>
    <row r="29" spans="1:72" s="204" customFormat="1" ht="23.4" x14ac:dyDescent="0.3">
      <c r="A29" s="214" t="s">
        <v>115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11" t="s">
        <v>126</v>
      </c>
      <c r="T29" s="211" t="s">
        <v>126</v>
      </c>
      <c r="U29" s="264"/>
      <c r="V29" s="210" t="s">
        <v>131</v>
      </c>
      <c r="W29" s="210" t="s">
        <v>131</v>
      </c>
      <c r="X29" s="211" t="s">
        <v>126</v>
      </c>
      <c r="Y29" s="210" t="s">
        <v>124</v>
      </c>
      <c r="Z29" s="210" t="s">
        <v>124</v>
      </c>
      <c r="AA29" s="210" t="s">
        <v>124</v>
      </c>
      <c r="AB29" s="210" t="s">
        <v>124</v>
      </c>
      <c r="AC29" s="263"/>
      <c r="AD29" s="263"/>
      <c r="AE29" s="263"/>
      <c r="AF29" s="263"/>
      <c r="AG29" s="263"/>
      <c r="AH29" s="265"/>
      <c r="AI29" s="263"/>
      <c r="AJ29" s="263"/>
      <c r="AK29" s="263"/>
      <c r="AL29" s="263"/>
      <c r="AM29" s="263"/>
      <c r="AN29" s="263"/>
      <c r="AO29" s="263"/>
      <c r="AP29" s="264"/>
      <c r="AQ29" s="264"/>
      <c r="AR29" s="210" t="s">
        <v>131</v>
      </c>
      <c r="AS29" s="211" t="s">
        <v>126</v>
      </c>
      <c r="AT29" s="211" t="s">
        <v>126</v>
      </c>
      <c r="AU29" s="211" t="s">
        <v>126</v>
      </c>
      <c r="AV29" s="211" t="s">
        <v>126</v>
      </c>
      <c r="AW29" s="211" t="s">
        <v>126</v>
      </c>
      <c r="AX29" s="211" t="s">
        <v>126</v>
      </c>
      <c r="AY29" s="211" t="s">
        <v>126</v>
      </c>
      <c r="AZ29" s="211" t="s">
        <v>126</v>
      </c>
      <c r="BA29" s="211" t="s">
        <v>126</v>
      </c>
      <c r="BB29" s="212">
        <f>18+15</f>
        <v>33</v>
      </c>
      <c r="BC29" s="212">
        <f>2+1</f>
        <v>3</v>
      </c>
      <c r="BD29" s="212"/>
      <c r="BE29" s="212">
        <v>4</v>
      </c>
      <c r="BF29" s="212"/>
      <c r="BG29" s="212"/>
      <c r="BH29" s="212"/>
      <c r="BI29" s="212">
        <v>12</v>
      </c>
      <c r="BJ29" s="213">
        <f>SUM(BB29:BI29)</f>
        <v>52</v>
      </c>
      <c r="BL29" s="9"/>
      <c r="BM29" s="9"/>
      <c r="BN29" s="9"/>
      <c r="BO29" s="9"/>
      <c r="BP29" s="9"/>
      <c r="BQ29" s="9"/>
      <c r="BR29" s="9"/>
      <c r="BS29" s="9"/>
      <c r="BT29" s="9"/>
    </row>
    <row r="30" spans="1:72" s="204" customFormat="1" ht="21" x14ac:dyDescent="0.3">
      <c r="A30" s="214" t="s">
        <v>116</v>
      </c>
      <c r="B30" s="263"/>
      <c r="C30" s="263"/>
      <c r="D30" s="263"/>
      <c r="E30" s="263"/>
      <c r="F30" s="263"/>
      <c r="G30" s="263"/>
      <c r="H30" s="265"/>
      <c r="I30" s="263"/>
      <c r="J30" s="263"/>
      <c r="K30" s="210" t="s">
        <v>189</v>
      </c>
      <c r="L30" s="210" t="s">
        <v>189</v>
      </c>
      <c r="M30" s="210" t="s">
        <v>189</v>
      </c>
      <c r="N30" s="210" t="s">
        <v>189</v>
      </c>
      <c r="O30" s="323" t="s">
        <v>132</v>
      </c>
      <c r="P30" s="323" t="s">
        <v>132</v>
      </c>
      <c r="Q30" s="323" t="s">
        <v>132</v>
      </c>
      <c r="R30" s="323" t="s">
        <v>132</v>
      </c>
      <c r="S30" s="211" t="s">
        <v>126</v>
      </c>
      <c r="T30" s="211" t="s">
        <v>126</v>
      </c>
      <c r="U30" s="210" t="s">
        <v>189</v>
      </c>
      <c r="V30" s="210" t="s">
        <v>189</v>
      </c>
      <c r="W30" s="210" t="s">
        <v>131</v>
      </c>
      <c r="X30" s="211" t="s">
        <v>126</v>
      </c>
      <c r="Y30" s="210" t="s">
        <v>189</v>
      </c>
      <c r="Z30" s="210" t="s">
        <v>189</v>
      </c>
      <c r="AA30" s="323" t="s">
        <v>132</v>
      </c>
      <c r="AB30" s="323" t="s">
        <v>132</v>
      </c>
      <c r="AC30" s="323" t="s">
        <v>132</v>
      </c>
      <c r="AD30" s="323" t="s">
        <v>132</v>
      </c>
      <c r="AE30" s="210" t="s">
        <v>125</v>
      </c>
      <c r="AF30" s="210" t="s">
        <v>125</v>
      </c>
      <c r="AG30" s="210" t="s">
        <v>125</v>
      </c>
      <c r="AH30" s="210" t="s">
        <v>125</v>
      </c>
      <c r="AI30" s="210" t="s">
        <v>125</v>
      </c>
      <c r="AJ30" s="210" t="s">
        <v>125</v>
      </c>
      <c r="AK30" s="210" t="s">
        <v>125</v>
      </c>
      <c r="AL30" s="210" t="s">
        <v>125</v>
      </c>
      <c r="AM30" s="210" t="s">
        <v>125</v>
      </c>
      <c r="AN30" s="210" t="s">
        <v>181</v>
      </c>
      <c r="AO30" s="210" t="s">
        <v>181</v>
      </c>
      <c r="AP30" s="210" t="s">
        <v>181</v>
      </c>
      <c r="AQ30" s="210" t="s">
        <v>181</v>
      </c>
      <c r="AR30" s="210" t="s">
        <v>133</v>
      </c>
      <c r="AS30" s="423"/>
      <c r="AT30" s="424"/>
      <c r="AU30" s="424"/>
      <c r="AV30" s="424"/>
      <c r="AW30" s="424"/>
      <c r="AX30" s="424"/>
      <c r="AY30" s="424"/>
      <c r="AZ30" s="424"/>
      <c r="BA30" s="425"/>
      <c r="BB30" s="212">
        <f>9+0</f>
        <v>9</v>
      </c>
      <c r="BC30" s="212">
        <f>1+0</f>
        <v>1</v>
      </c>
      <c r="BD30" s="212">
        <v>1</v>
      </c>
      <c r="BE30" s="212"/>
      <c r="BF30" s="212">
        <v>16</v>
      </c>
      <c r="BG30" s="212">
        <v>9</v>
      </c>
      <c r="BH30" s="212">
        <v>4</v>
      </c>
      <c r="BI30" s="212">
        <v>3</v>
      </c>
      <c r="BJ30" s="213">
        <f>SUM(BB30:BI30)</f>
        <v>43</v>
      </c>
      <c r="BL30" s="9"/>
      <c r="BM30" s="9"/>
      <c r="BN30" s="9"/>
      <c r="BO30" s="9"/>
      <c r="BP30" s="9"/>
      <c r="BQ30" s="9"/>
      <c r="BR30" s="9"/>
      <c r="BS30" s="9"/>
      <c r="BT30" s="9"/>
    </row>
    <row r="31" spans="1:72" s="130" customFormat="1" ht="23.4" x14ac:dyDescent="0.3">
      <c r="A31" s="131" t="s">
        <v>18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3"/>
      <c r="U31" s="133"/>
      <c r="V31" s="133"/>
      <c r="W31" s="133"/>
      <c r="X31" s="133"/>
      <c r="Y31" s="133"/>
      <c r="Z31" s="134"/>
      <c r="AA31" s="134"/>
      <c r="AB31" s="134"/>
      <c r="AC31" s="134"/>
      <c r="AD31" s="134"/>
      <c r="AE31" s="134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5"/>
      <c r="BB31" s="207">
        <f>SUM(BB27:BB30)</f>
        <v>113</v>
      </c>
      <c r="BC31" s="207">
        <f t="shared" ref="BC31:BJ31" si="0">SUM(BC27:BC30)</f>
        <v>11</v>
      </c>
      <c r="BD31" s="207">
        <f t="shared" si="0"/>
        <v>1</v>
      </c>
      <c r="BE31" s="207">
        <f t="shared" si="0"/>
        <v>6</v>
      </c>
      <c r="BF31" s="207">
        <f t="shared" si="0"/>
        <v>16</v>
      </c>
      <c r="BG31" s="207">
        <f t="shared" si="0"/>
        <v>9</v>
      </c>
      <c r="BH31" s="207">
        <f t="shared" si="0"/>
        <v>4</v>
      </c>
      <c r="BI31" s="207">
        <f t="shared" si="0"/>
        <v>39</v>
      </c>
      <c r="BJ31" s="207">
        <f t="shared" si="0"/>
        <v>199</v>
      </c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3">
      <c r="BL32" s="9"/>
      <c r="BM32" s="9"/>
      <c r="BN32" s="9"/>
      <c r="BO32" s="9"/>
      <c r="BP32" s="9"/>
      <c r="BQ32" s="9"/>
      <c r="BR32" s="9"/>
      <c r="BS32" s="9"/>
      <c r="BT32" s="9"/>
    </row>
    <row r="33" spans="1:72" s="208" customFormat="1" ht="15.6" x14ac:dyDescent="0.3">
      <c r="A33" s="37" t="s">
        <v>122</v>
      </c>
      <c r="E33" s="266"/>
      <c r="F33" s="426" t="s">
        <v>105</v>
      </c>
      <c r="G33" s="426"/>
      <c r="H33" s="426"/>
      <c r="I33" s="426"/>
      <c r="J33" s="426"/>
      <c r="K33" s="110" t="s">
        <v>131</v>
      </c>
      <c r="L33" s="426" t="s">
        <v>123</v>
      </c>
      <c r="M33" s="426"/>
      <c r="N33" s="426"/>
      <c r="O33" s="426"/>
      <c r="P33" s="426"/>
      <c r="Q33" s="209" t="s">
        <v>124</v>
      </c>
      <c r="R33" s="426" t="s">
        <v>41</v>
      </c>
      <c r="S33" s="426"/>
      <c r="T33" s="426"/>
      <c r="U33" s="426"/>
      <c r="V33" s="426"/>
      <c r="W33" s="209" t="s">
        <v>189</v>
      </c>
      <c r="X33" s="426" t="s">
        <v>42</v>
      </c>
      <c r="Y33" s="426"/>
      <c r="Z33" s="426"/>
      <c r="AA33" s="426"/>
      <c r="AB33" s="426"/>
      <c r="AC33" s="209" t="s">
        <v>125</v>
      </c>
      <c r="AD33" s="426" t="s">
        <v>252</v>
      </c>
      <c r="AE33" s="426"/>
      <c r="AF33" s="426"/>
      <c r="AG33" s="426"/>
      <c r="AH33" s="426"/>
      <c r="AI33" s="209" t="s">
        <v>132</v>
      </c>
      <c r="AJ33" s="427" t="s">
        <v>251</v>
      </c>
      <c r="AK33" s="427"/>
      <c r="AL33" s="427"/>
      <c r="AM33" s="427"/>
      <c r="AN33" s="427"/>
      <c r="AO33" s="427"/>
      <c r="AP33" s="427"/>
      <c r="AQ33" s="427"/>
      <c r="AR33" s="209" t="s">
        <v>25</v>
      </c>
      <c r="AS33" s="427" t="s">
        <v>253</v>
      </c>
      <c r="AT33" s="427"/>
      <c r="AU33" s="427"/>
      <c r="AV33" s="427"/>
      <c r="AW33" s="427"/>
      <c r="AX33" s="427"/>
      <c r="AY33" s="110" t="s">
        <v>133</v>
      </c>
      <c r="AZ33" s="426" t="s">
        <v>254</v>
      </c>
      <c r="BA33" s="426"/>
      <c r="BB33" s="426"/>
      <c r="BC33" s="426"/>
      <c r="BD33" s="209" t="s">
        <v>126</v>
      </c>
      <c r="BE33" s="421" t="s">
        <v>110</v>
      </c>
      <c r="BF33" s="422"/>
      <c r="BG33" s="112"/>
      <c r="BK33" s="38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208" customFormat="1" ht="13.95" customHeight="1" x14ac:dyDescent="0.3">
      <c r="F34" s="426"/>
      <c r="G34" s="426"/>
      <c r="H34" s="426"/>
      <c r="I34" s="426"/>
      <c r="J34" s="426"/>
      <c r="L34" s="426"/>
      <c r="M34" s="426"/>
      <c r="N34" s="426"/>
      <c r="O34" s="426"/>
      <c r="P34" s="426"/>
      <c r="Q34" s="74"/>
      <c r="R34" s="426"/>
      <c r="S34" s="426"/>
      <c r="T34" s="426"/>
      <c r="U34" s="426"/>
      <c r="V34" s="426"/>
      <c r="W34" s="74"/>
      <c r="X34" s="426"/>
      <c r="Y34" s="426"/>
      <c r="Z34" s="426"/>
      <c r="AA34" s="426"/>
      <c r="AB34" s="426"/>
      <c r="AC34" s="74"/>
      <c r="AD34" s="426"/>
      <c r="AE34" s="426"/>
      <c r="AF34" s="426"/>
      <c r="AG34" s="426"/>
      <c r="AH34" s="426"/>
      <c r="AI34" s="74"/>
      <c r="AJ34" s="427"/>
      <c r="AK34" s="427"/>
      <c r="AL34" s="427"/>
      <c r="AM34" s="427"/>
      <c r="AN34" s="427"/>
      <c r="AO34" s="427"/>
      <c r="AP34" s="427"/>
      <c r="AQ34" s="427"/>
      <c r="AR34" s="325"/>
      <c r="AS34" s="427"/>
      <c r="AT34" s="427"/>
      <c r="AU34" s="427"/>
      <c r="AV34" s="427"/>
      <c r="AW34" s="427"/>
      <c r="AX34" s="427"/>
      <c r="AY34" s="325"/>
      <c r="AZ34" s="426"/>
      <c r="BA34" s="426"/>
      <c r="BB34" s="426"/>
      <c r="BC34" s="426"/>
      <c r="BD34" s="38"/>
      <c r="BE34" s="38"/>
      <c r="BF34" s="38"/>
      <c r="BG34" s="112"/>
      <c r="BK34" s="38"/>
      <c r="BL34" s="9"/>
      <c r="BM34" s="9"/>
      <c r="BN34" s="9"/>
      <c r="BO34" s="9"/>
      <c r="BP34" s="9"/>
      <c r="BQ34" s="9"/>
      <c r="BR34" s="9"/>
      <c r="BS34" s="9"/>
      <c r="BT34" s="9"/>
    </row>
    <row r="35" spans="1:72" s="254" customFormat="1" ht="15.6" x14ac:dyDescent="0.3">
      <c r="A35" s="38"/>
      <c r="B35" s="38"/>
      <c r="C35" s="38"/>
      <c r="D35" s="38"/>
      <c r="E35" s="38"/>
      <c r="F35" s="426"/>
      <c r="G35" s="426"/>
      <c r="H35" s="426"/>
      <c r="I35" s="426"/>
      <c r="J35" s="426"/>
      <c r="K35" s="38"/>
      <c r="L35" s="426"/>
      <c r="M35" s="426"/>
      <c r="N35" s="426"/>
      <c r="O35" s="426"/>
      <c r="P35" s="426"/>
      <c r="Q35" s="38"/>
      <c r="R35" s="426"/>
      <c r="S35" s="426"/>
      <c r="T35" s="426"/>
      <c r="U35" s="426"/>
      <c r="V35" s="426"/>
      <c r="W35" s="38"/>
      <c r="X35" s="426"/>
      <c r="Y35" s="426"/>
      <c r="Z35" s="426"/>
      <c r="AA35" s="426"/>
      <c r="AB35" s="426"/>
      <c r="AC35" s="38"/>
      <c r="AD35" s="426"/>
      <c r="AE35" s="426"/>
      <c r="AF35" s="426"/>
      <c r="AG35" s="426"/>
      <c r="AH35" s="426"/>
      <c r="AI35" s="74"/>
      <c r="AJ35" s="427"/>
      <c r="AK35" s="427"/>
      <c r="AL35" s="427"/>
      <c r="AM35" s="427"/>
      <c r="AN35" s="427"/>
      <c r="AO35" s="427"/>
      <c r="AP35" s="427"/>
      <c r="AQ35" s="427"/>
      <c r="AR35" s="325"/>
      <c r="AS35" s="427"/>
      <c r="AT35" s="427"/>
      <c r="AU35" s="427"/>
      <c r="AV35" s="427"/>
      <c r="AW35" s="427"/>
      <c r="AX35" s="427"/>
      <c r="AY35" s="325"/>
      <c r="AZ35" s="426"/>
      <c r="BA35" s="426"/>
      <c r="BB35" s="426"/>
      <c r="BC35" s="426"/>
    </row>
    <row r="36" spans="1:72" ht="15.6" x14ac:dyDescent="0.3">
      <c r="AV36" s="322"/>
      <c r="AW36" s="322"/>
      <c r="AX36" s="322"/>
      <c r="AY36" s="322"/>
      <c r="AZ36" s="322"/>
    </row>
  </sheetData>
  <mergeCells count="46">
    <mergeCell ref="BE33:BF33"/>
    <mergeCell ref="AS30:BA30"/>
    <mergeCell ref="F33:J35"/>
    <mergeCell ref="L33:P35"/>
    <mergeCell ref="R33:V35"/>
    <mergeCell ref="X33:AB35"/>
    <mergeCell ref="AD33:AH35"/>
    <mergeCell ref="AJ33:AQ35"/>
    <mergeCell ref="AS33:AX35"/>
    <mergeCell ref="AZ33:BC35"/>
    <mergeCell ref="AG21:AI21"/>
    <mergeCell ref="AK21:AN21"/>
    <mergeCell ref="AO21:AR21"/>
    <mergeCell ref="AT21:AV21"/>
    <mergeCell ref="AX21:BA21"/>
    <mergeCell ref="A21:A25"/>
    <mergeCell ref="B21:E21"/>
    <mergeCell ref="G21:I21"/>
    <mergeCell ref="K21:N21"/>
    <mergeCell ref="O21:R21"/>
    <mergeCell ref="B1:AA1"/>
    <mergeCell ref="B2:AA2"/>
    <mergeCell ref="B3:AA3"/>
    <mergeCell ref="B4:AA4"/>
    <mergeCell ref="B5:AA5"/>
    <mergeCell ref="B6:AA6"/>
    <mergeCell ref="BB21:BB26"/>
    <mergeCell ref="BC21:BC26"/>
    <mergeCell ref="BD21:BD26"/>
    <mergeCell ref="BE21:BE26"/>
    <mergeCell ref="B7:AA7"/>
    <mergeCell ref="B8:AA8"/>
    <mergeCell ref="B9:AA9"/>
    <mergeCell ref="B11:BI11"/>
    <mergeCell ref="B12:BI12"/>
    <mergeCell ref="B13:BI13"/>
    <mergeCell ref="M19:BB19"/>
    <mergeCell ref="BB20:BI20"/>
    <mergeCell ref="T21:V21"/>
    <mergeCell ref="X21:Z21"/>
    <mergeCell ref="AB21:AE21"/>
    <mergeCell ref="BF21:BF26"/>
    <mergeCell ref="BG21:BG26"/>
    <mergeCell ref="BH21:BH26"/>
    <mergeCell ref="BI21:BI26"/>
    <mergeCell ref="BJ21:BJ26"/>
  </mergeCells>
  <phoneticPr fontId="3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M117"/>
  <sheetViews>
    <sheetView tabSelected="1" view="pageBreakPreview" topLeftCell="A40" zoomScale="70" zoomScaleNormal="70" zoomScaleSheetLayoutView="70" workbookViewId="0">
      <selection activeCell="B32" sqref="B32"/>
    </sheetView>
  </sheetViews>
  <sheetFormatPr defaultColWidth="9.109375" defaultRowHeight="15.6" x14ac:dyDescent="0.3"/>
  <cols>
    <col min="1" max="1" width="12.33203125" style="122" customWidth="1"/>
    <col min="2" max="2" width="70.6640625" style="136" customWidth="1"/>
    <col min="3" max="3" width="7.6640625" style="122" customWidth="1"/>
    <col min="4" max="4" width="11.33203125" style="122" bestFit="1" customWidth="1"/>
    <col min="5" max="5" width="7.6640625" style="122" customWidth="1"/>
    <col min="6" max="6" width="10.88671875" style="122" customWidth="1"/>
    <col min="7" max="7" width="9.44140625" style="122" customWidth="1"/>
    <col min="8" max="16" width="7.6640625" style="118" customWidth="1"/>
    <col min="17" max="18" width="7.6640625" style="124" customWidth="1"/>
    <col min="19" max="20" width="7.6640625" style="125" customWidth="1"/>
    <col min="21" max="22" width="7.6640625" style="126" customWidth="1"/>
    <col min="23" max="24" width="7.6640625" style="118" customWidth="1"/>
    <col min="25" max="25" width="9.109375" style="167"/>
    <col min="26" max="26" width="11" style="167" bestFit="1" customWidth="1"/>
    <col min="27" max="29" width="10.88671875" style="167" bestFit="1" customWidth="1"/>
    <col min="30" max="30" width="9.109375" style="167"/>
    <col min="31" max="31" width="10.88671875" style="167" bestFit="1" customWidth="1"/>
    <col min="32" max="32" width="9.6640625" style="167" bestFit="1" customWidth="1"/>
    <col min="33" max="34" width="9.5546875" style="167" bestFit="1" customWidth="1"/>
    <col min="35" max="35" width="10.6640625" style="167" bestFit="1" customWidth="1"/>
    <col min="36" max="38" width="9.5546875" style="167" bestFit="1" customWidth="1"/>
    <col min="39" max="39" width="10.109375" style="167" bestFit="1" customWidth="1"/>
    <col min="40" max="16384" width="9.109375" style="167"/>
  </cols>
  <sheetData>
    <row r="1" spans="1:245" ht="19.5" customHeight="1" x14ac:dyDescent="0.3">
      <c r="A1" s="454" t="s">
        <v>258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</row>
    <row r="2" spans="1:245" ht="19.5" customHeight="1" thickBot="1" x14ac:dyDescent="0.3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</row>
    <row r="3" spans="1:245" ht="34.5" customHeight="1" thickBot="1" x14ac:dyDescent="0.35">
      <c r="A3" s="455" t="s">
        <v>0</v>
      </c>
      <c r="B3" s="459" t="s">
        <v>1</v>
      </c>
      <c r="C3" s="462" t="s">
        <v>2</v>
      </c>
      <c r="D3" s="463"/>
      <c r="E3" s="463"/>
      <c r="F3" s="468" t="s">
        <v>3</v>
      </c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72" t="s">
        <v>4</v>
      </c>
      <c r="R3" s="473"/>
      <c r="S3" s="473"/>
      <c r="T3" s="473"/>
      <c r="U3" s="473"/>
      <c r="V3" s="473"/>
      <c r="W3" s="473"/>
      <c r="X3" s="474"/>
    </row>
    <row r="4" spans="1:245" ht="32.25" customHeight="1" thickBot="1" x14ac:dyDescent="0.35">
      <c r="A4" s="456"/>
      <c r="B4" s="460"/>
      <c r="C4" s="464"/>
      <c r="D4" s="465"/>
      <c r="E4" s="465"/>
      <c r="F4" s="455" t="s">
        <v>5</v>
      </c>
      <c r="G4" s="479"/>
      <c r="H4" s="442" t="s">
        <v>6</v>
      </c>
      <c r="I4" s="443"/>
      <c r="J4" s="443"/>
      <c r="K4" s="443"/>
      <c r="L4" s="443"/>
      <c r="M4" s="443"/>
      <c r="N4" s="443"/>
      <c r="O4" s="443"/>
      <c r="P4" s="443"/>
      <c r="Q4" s="440" t="s">
        <v>7</v>
      </c>
      <c r="R4" s="441"/>
      <c r="S4" s="440" t="s">
        <v>8</v>
      </c>
      <c r="T4" s="441"/>
      <c r="U4" s="440" t="s">
        <v>9</v>
      </c>
      <c r="V4" s="441"/>
      <c r="W4" s="440" t="s">
        <v>10</v>
      </c>
      <c r="X4" s="441"/>
    </row>
    <row r="5" spans="1:245" ht="63" customHeight="1" x14ac:dyDescent="0.3">
      <c r="A5" s="456"/>
      <c r="B5" s="460"/>
      <c r="C5" s="466"/>
      <c r="D5" s="467"/>
      <c r="E5" s="467"/>
      <c r="F5" s="477" t="s">
        <v>11</v>
      </c>
      <c r="G5" s="429" t="s">
        <v>12</v>
      </c>
      <c r="H5" s="475" t="s">
        <v>13</v>
      </c>
      <c r="I5" s="476"/>
      <c r="J5" s="476"/>
      <c r="K5" s="476"/>
      <c r="L5" s="476"/>
      <c r="M5" s="476"/>
      <c r="N5" s="449" t="s">
        <v>47</v>
      </c>
      <c r="O5" s="450"/>
      <c r="P5" s="446" t="s">
        <v>14</v>
      </c>
      <c r="Q5" s="218">
        <v>1</v>
      </c>
      <c r="R5" s="219">
        <v>2</v>
      </c>
      <c r="S5" s="218">
        <v>3</v>
      </c>
      <c r="T5" s="219">
        <v>4</v>
      </c>
      <c r="U5" s="218">
        <v>5</v>
      </c>
      <c r="V5" s="219">
        <v>6</v>
      </c>
      <c r="W5" s="218">
        <v>7</v>
      </c>
      <c r="X5" s="219">
        <v>8</v>
      </c>
    </row>
    <row r="6" spans="1:245" ht="24" customHeight="1" x14ac:dyDescent="0.3">
      <c r="A6" s="457"/>
      <c r="B6" s="460"/>
      <c r="C6" s="438" t="s">
        <v>15</v>
      </c>
      <c r="D6" s="434" t="s">
        <v>16</v>
      </c>
      <c r="E6" s="430" t="s">
        <v>17</v>
      </c>
      <c r="F6" s="438"/>
      <c r="G6" s="430"/>
      <c r="H6" s="444" t="s">
        <v>18</v>
      </c>
      <c r="I6" s="432" t="s">
        <v>19</v>
      </c>
      <c r="J6" s="432" t="s">
        <v>20</v>
      </c>
      <c r="K6" s="432" t="s">
        <v>43</v>
      </c>
      <c r="L6" s="432" t="s">
        <v>44</v>
      </c>
      <c r="M6" s="432" t="s">
        <v>54</v>
      </c>
      <c r="N6" s="444" t="s">
        <v>45</v>
      </c>
      <c r="O6" s="470" t="s">
        <v>46</v>
      </c>
      <c r="P6" s="447"/>
      <c r="Q6" s="451" t="s">
        <v>137</v>
      </c>
      <c r="R6" s="452"/>
      <c r="S6" s="452"/>
      <c r="T6" s="452"/>
      <c r="U6" s="452"/>
      <c r="V6" s="452"/>
      <c r="W6" s="452"/>
      <c r="X6" s="453"/>
    </row>
    <row r="7" spans="1:245" ht="96" customHeight="1" thickBot="1" x14ac:dyDescent="0.35">
      <c r="A7" s="458"/>
      <c r="B7" s="461"/>
      <c r="C7" s="439"/>
      <c r="D7" s="435"/>
      <c r="E7" s="469"/>
      <c r="F7" s="478"/>
      <c r="G7" s="431"/>
      <c r="H7" s="445"/>
      <c r="I7" s="433"/>
      <c r="J7" s="433"/>
      <c r="K7" s="433"/>
      <c r="L7" s="433"/>
      <c r="M7" s="433"/>
      <c r="N7" s="445"/>
      <c r="O7" s="471"/>
      <c r="P7" s="448"/>
      <c r="Q7" s="331">
        <v>19</v>
      </c>
      <c r="R7" s="332">
        <v>18</v>
      </c>
      <c r="S7" s="331">
        <v>17</v>
      </c>
      <c r="T7" s="332">
        <v>17</v>
      </c>
      <c r="U7" s="331">
        <v>18</v>
      </c>
      <c r="V7" s="332">
        <v>15</v>
      </c>
      <c r="W7" s="331">
        <v>9</v>
      </c>
      <c r="X7" s="332">
        <v>0</v>
      </c>
    </row>
    <row r="8" spans="1:245" s="122" customFormat="1" ht="19.5" customHeight="1" thickBot="1" x14ac:dyDescent="0.35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  <c r="R8" s="121">
        <v>18</v>
      </c>
      <c r="S8" s="121">
        <v>19</v>
      </c>
      <c r="T8" s="121">
        <v>20</v>
      </c>
      <c r="U8" s="121">
        <v>21</v>
      </c>
      <c r="V8" s="121">
        <v>22</v>
      </c>
      <c r="W8" s="121">
        <v>23</v>
      </c>
      <c r="X8" s="121">
        <v>24</v>
      </c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  <c r="HW8" s="197"/>
      <c r="HX8" s="197"/>
      <c r="HY8" s="197"/>
      <c r="HZ8" s="197"/>
      <c r="IA8" s="197"/>
      <c r="IB8" s="197"/>
      <c r="IC8" s="197"/>
      <c r="ID8" s="197"/>
      <c r="IE8" s="197"/>
      <c r="IF8" s="197"/>
      <c r="IG8" s="197"/>
      <c r="IH8" s="197"/>
      <c r="II8" s="197"/>
      <c r="IJ8" s="197"/>
      <c r="IK8" s="197"/>
    </row>
    <row r="9" spans="1:245" s="122" customFormat="1" ht="30" customHeight="1" x14ac:dyDescent="0.3">
      <c r="A9" s="436" t="s">
        <v>55</v>
      </c>
      <c r="B9" s="43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0"/>
      <c r="Y9" s="197"/>
      <c r="Z9" s="197"/>
      <c r="AA9" s="197"/>
      <c r="AB9" s="197"/>
      <c r="AC9" s="197"/>
      <c r="AD9" s="248"/>
      <c r="AE9" s="248" t="s">
        <v>227</v>
      </c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</row>
    <row r="10" spans="1:245" s="158" customFormat="1" ht="24.9" customHeight="1" x14ac:dyDescent="0.3">
      <c r="A10" s="295" t="s">
        <v>178</v>
      </c>
      <c r="B10" s="292"/>
      <c r="C10" s="292"/>
      <c r="D10" s="292"/>
      <c r="E10" s="292"/>
      <c r="F10" s="292"/>
      <c r="G10" s="292"/>
      <c r="H10" s="292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4"/>
      <c r="Y10" s="198"/>
      <c r="Z10" s="198" t="s">
        <v>223</v>
      </c>
      <c r="AA10" s="198" t="s">
        <v>224</v>
      </c>
      <c r="AB10" s="198" t="s">
        <v>225</v>
      </c>
      <c r="AC10" s="198" t="s">
        <v>226</v>
      </c>
      <c r="AD10" s="198"/>
      <c r="AE10" s="256">
        <f t="shared" ref="AE10:AL10" si="0">Q5</f>
        <v>1</v>
      </c>
      <c r="AF10" s="256">
        <f t="shared" si="0"/>
        <v>2</v>
      </c>
      <c r="AG10" s="256">
        <f t="shared" si="0"/>
        <v>3</v>
      </c>
      <c r="AH10" s="256">
        <f t="shared" si="0"/>
        <v>4</v>
      </c>
      <c r="AI10" s="256">
        <f t="shared" si="0"/>
        <v>5</v>
      </c>
      <c r="AJ10" s="256">
        <f t="shared" si="0"/>
        <v>6</v>
      </c>
      <c r="AK10" s="256">
        <f t="shared" si="0"/>
        <v>7</v>
      </c>
      <c r="AL10" s="256">
        <f t="shared" si="0"/>
        <v>8</v>
      </c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</row>
    <row r="11" spans="1:245" s="137" customFormat="1" ht="24.9" customHeight="1" thickBot="1" x14ac:dyDescent="0.35">
      <c r="A11" s="245" t="s">
        <v>56</v>
      </c>
      <c r="B11" s="289"/>
      <c r="C11" s="289"/>
      <c r="D11" s="289"/>
      <c r="E11" s="289"/>
      <c r="F11" s="289"/>
      <c r="G11" s="289"/>
      <c r="H11" s="289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1"/>
      <c r="Y11" s="166"/>
      <c r="Z11" s="166"/>
      <c r="AA11" s="166"/>
      <c r="AB11" s="166"/>
      <c r="AC11" s="166"/>
      <c r="AD11" s="166"/>
      <c r="AE11" s="260">
        <f t="shared" ref="AE11:AL11" si="1">Q7</f>
        <v>19</v>
      </c>
      <c r="AF11" s="260">
        <f t="shared" si="1"/>
        <v>18</v>
      </c>
      <c r="AG11" s="260">
        <f t="shared" si="1"/>
        <v>17</v>
      </c>
      <c r="AH11" s="260">
        <f t="shared" si="1"/>
        <v>17</v>
      </c>
      <c r="AI11" s="260">
        <f t="shared" si="1"/>
        <v>18</v>
      </c>
      <c r="AJ11" s="260">
        <f t="shared" si="1"/>
        <v>15</v>
      </c>
      <c r="AK11" s="260">
        <f t="shared" si="1"/>
        <v>9</v>
      </c>
      <c r="AL11" s="260">
        <f t="shared" si="1"/>
        <v>0</v>
      </c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</row>
    <row r="12" spans="1:245" s="138" customFormat="1" ht="24.9" customHeight="1" x14ac:dyDescent="0.3">
      <c r="A12" s="181" t="s">
        <v>196</v>
      </c>
      <c r="B12" s="314" t="s">
        <v>23</v>
      </c>
      <c r="C12" s="183"/>
      <c r="D12" s="160">
        <v>1</v>
      </c>
      <c r="E12" s="191"/>
      <c r="F12" s="192">
        <f>SUM(F13:F15)</f>
        <v>120</v>
      </c>
      <c r="G12" s="193">
        <f t="shared" ref="G12:P12" si="2">SUM(G13:G15)</f>
        <v>4</v>
      </c>
      <c r="H12" s="107">
        <f t="shared" si="2"/>
        <v>56</v>
      </c>
      <c r="I12" s="160">
        <f t="shared" si="2"/>
        <v>22</v>
      </c>
      <c r="J12" s="160">
        <f t="shared" si="2"/>
        <v>14</v>
      </c>
      <c r="K12" s="160">
        <f t="shared" si="2"/>
        <v>20</v>
      </c>
      <c r="L12" s="160"/>
      <c r="M12" s="191"/>
      <c r="N12" s="107">
        <f t="shared" si="2"/>
        <v>8</v>
      </c>
      <c r="O12" s="191"/>
      <c r="P12" s="107">
        <f t="shared" si="2"/>
        <v>56</v>
      </c>
      <c r="Q12" s="154">
        <v>4</v>
      </c>
      <c r="R12" s="152"/>
      <c r="S12" s="151"/>
      <c r="T12" s="152"/>
      <c r="U12" s="151"/>
      <c r="V12" s="152"/>
      <c r="W12" s="151"/>
      <c r="X12" s="152"/>
      <c r="Z12" s="139" t="b">
        <f>G12=Q12+R12+S12+T12+U12+V12+W12+X12</f>
        <v>1</v>
      </c>
      <c r="AA12" s="139" t="b">
        <f>G12*14=H12</f>
        <v>1</v>
      </c>
      <c r="AB12" s="139" t="b">
        <f>G12*2=N12</f>
        <v>1</v>
      </c>
      <c r="AC12" s="139" t="b">
        <f>F12-H12-N12-O12=P12</f>
        <v>1</v>
      </c>
      <c r="AE12" s="139">
        <f>Q12*14</f>
        <v>56</v>
      </c>
      <c r="AF12" s="139">
        <f t="shared" ref="AF12:AL12" si="3">R12*14</f>
        <v>0</v>
      </c>
      <c r="AG12" s="139">
        <f t="shared" si="3"/>
        <v>0</v>
      </c>
      <c r="AH12" s="139">
        <f t="shared" si="3"/>
        <v>0</v>
      </c>
      <c r="AI12" s="139">
        <f t="shared" si="3"/>
        <v>0</v>
      </c>
      <c r="AJ12" s="139">
        <f t="shared" si="3"/>
        <v>0</v>
      </c>
      <c r="AK12" s="139">
        <f t="shared" si="3"/>
        <v>0</v>
      </c>
      <c r="AL12" s="139">
        <f t="shared" si="3"/>
        <v>0</v>
      </c>
      <c r="AM12" s="139" t="b">
        <f>AE12+AF12+AG12+AH12+AI12+AJ12+AK12+AL12=H12</f>
        <v>1</v>
      </c>
    </row>
    <row r="13" spans="1:245" s="116" customFormat="1" ht="24.9" customHeight="1" x14ac:dyDescent="0.3">
      <c r="A13" s="326"/>
      <c r="B13" s="315" t="s">
        <v>266</v>
      </c>
      <c r="C13" s="275"/>
      <c r="D13" s="272"/>
      <c r="E13" s="276"/>
      <c r="F13" s="115">
        <f>G13*30</f>
        <v>30</v>
      </c>
      <c r="G13" s="185">
        <v>1</v>
      </c>
      <c r="H13" s="114">
        <f>I13+J13+K13+L13+M13</f>
        <v>14</v>
      </c>
      <c r="I13" s="239">
        <v>8</v>
      </c>
      <c r="J13" s="239"/>
      <c r="K13" s="239">
        <v>6</v>
      </c>
      <c r="L13" s="239"/>
      <c r="M13" s="240"/>
      <c r="N13" s="114">
        <f>G13*2</f>
        <v>2</v>
      </c>
      <c r="O13" s="240"/>
      <c r="P13" s="113">
        <f>F13-H13-N13-O13</f>
        <v>14</v>
      </c>
      <c r="Q13" s="114" t="s">
        <v>197</v>
      </c>
      <c r="R13" s="284"/>
      <c r="S13" s="285"/>
      <c r="T13" s="284"/>
      <c r="U13" s="285"/>
      <c r="V13" s="284"/>
      <c r="W13" s="285"/>
      <c r="X13" s="284"/>
      <c r="Z13" s="139" t="e">
        <f t="shared" ref="Z13:Z75" si="4">G13=Q13+R13+S13+T13+U13+V13+W13+X13</f>
        <v>#VALUE!</v>
      </c>
      <c r="AA13" s="139" t="b">
        <f t="shared" ref="AA13:AA73" si="5">G13*14=H13</f>
        <v>1</v>
      </c>
      <c r="AB13" s="139" t="b">
        <f t="shared" ref="AB13:AB73" si="6">G13*2=N13</f>
        <v>1</v>
      </c>
      <c r="AC13" s="139" t="b">
        <f t="shared" ref="AC13:AC75" si="7">F13-H13-N13-O13=P13</f>
        <v>1</v>
      </c>
      <c r="AE13" s="261">
        <v>14</v>
      </c>
      <c r="AF13" s="261">
        <f t="shared" ref="AF13:AF73" si="8">R13*14</f>
        <v>0</v>
      </c>
      <c r="AG13" s="261">
        <f t="shared" ref="AG13:AG73" si="9">S13*14</f>
        <v>0</v>
      </c>
      <c r="AH13" s="261">
        <f t="shared" ref="AH13:AH73" si="10">T13*14</f>
        <v>0</v>
      </c>
      <c r="AI13" s="261">
        <f t="shared" ref="AI13:AI73" si="11">U13*14</f>
        <v>0</v>
      </c>
      <c r="AJ13" s="261">
        <f t="shared" ref="AJ13:AJ73" si="12">V13*14</f>
        <v>0</v>
      </c>
      <c r="AK13" s="261">
        <f t="shared" ref="AK13:AK73" si="13">W13*14</f>
        <v>0</v>
      </c>
      <c r="AL13" s="261">
        <f t="shared" ref="AL13:AL73" si="14">X13*14</f>
        <v>0</v>
      </c>
      <c r="AM13" s="261" t="b">
        <f t="shared" ref="AM13:AM73" si="15">AE13+AF13+AG13+AH13+AI13+AJ13+AK13+AL13=H13</f>
        <v>1</v>
      </c>
    </row>
    <row r="14" spans="1:245" s="116" customFormat="1" ht="24.9" customHeight="1" x14ac:dyDescent="0.3">
      <c r="A14" s="326"/>
      <c r="B14" s="315" t="s">
        <v>198</v>
      </c>
      <c r="C14" s="275"/>
      <c r="D14" s="272"/>
      <c r="E14" s="276"/>
      <c r="F14" s="115">
        <f t="shared" ref="F14:F15" si="16">G14*30</f>
        <v>30</v>
      </c>
      <c r="G14" s="185">
        <v>1</v>
      </c>
      <c r="H14" s="114">
        <f t="shared" ref="H14:H15" si="17">I14+J14+K14+L14+M14</f>
        <v>14</v>
      </c>
      <c r="I14" s="239"/>
      <c r="J14" s="239">
        <v>14</v>
      </c>
      <c r="K14" s="239"/>
      <c r="L14" s="239"/>
      <c r="M14" s="240"/>
      <c r="N14" s="114">
        <f t="shared" ref="N14:N15" si="18">G14*2</f>
        <v>2</v>
      </c>
      <c r="O14" s="240"/>
      <c r="P14" s="113">
        <f t="shared" ref="P14:P15" si="19">F14-H14-N14-O14</f>
        <v>14</v>
      </c>
      <c r="Q14" s="114" t="s">
        <v>197</v>
      </c>
      <c r="R14" s="284"/>
      <c r="S14" s="285"/>
      <c r="T14" s="284"/>
      <c r="U14" s="285"/>
      <c r="V14" s="284"/>
      <c r="W14" s="285"/>
      <c r="X14" s="284"/>
      <c r="Z14" s="139" t="e">
        <f t="shared" si="4"/>
        <v>#VALUE!</v>
      </c>
      <c r="AA14" s="139" t="b">
        <f t="shared" si="5"/>
        <v>1</v>
      </c>
      <c r="AB14" s="139" t="b">
        <f t="shared" si="6"/>
        <v>1</v>
      </c>
      <c r="AC14" s="139" t="b">
        <f t="shared" si="7"/>
        <v>1</v>
      </c>
      <c r="AE14" s="261">
        <v>14</v>
      </c>
      <c r="AF14" s="261">
        <f t="shared" si="8"/>
        <v>0</v>
      </c>
      <c r="AG14" s="261">
        <f t="shared" si="9"/>
        <v>0</v>
      </c>
      <c r="AH14" s="261">
        <f t="shared" si="10"/>
        <v>0</v>
      </c>
      <c r="AI14" s="261">
        <f t="shared" si="11"/>
        <v>0</v>
      </c>
      <c r="AJ14" s="261">
        <f t="shared" si="12"/>
        <v>0</v>
      </c>
      <c r="AK14" s="261">
        <f t="shared" si="13"/>
        <v>0</v>
      </c>
      <c r="AL14" s="261">
        <f t="shared" si="14"/>
        <v>0</v>
      </c>
      <c r="AM14" s="261" t="b">
        <f t="shared" si="15"/>
        <v>1</v>
      </c>
    </row>
    <row r="15" spans="1:245" s="116" customFormat="1" ht="24.9" customHeight="1" x14ac:dyDescent="0.3">
      <c r="A15" s="327"/>
      <c r="B15" s="315" t="s">
        <v>199</v>
      </c>
      <c r="C15" s="275"/>
      <c r="D15" s="272"/>
      <c r="E15" s="276"/>
      <c r="F15" s="115">
        <f t="shared" si="16"/>
        <v>60</v>
      </c>
      <c r="G15" s="281">
        <v>2</v>
      </c>
      <c r="H15" s="114">
        <f t="shared" si="17"/>
        <v>28</v>
      </c>
      <c r="I15" s="239">
        <v>14</v>
      </c>
      <c r="J15" s="239"/>
      <c r="K15" s="239">
        <v>14</v>
      </c>
      <c r="L15" s="239"/>
      <c r="M15" s="240"/>
      <c r="N15" s="114">
        <f t="shared" si="18"/>
        <v>4</v>
      </c>
      <c r="O15" s="240"/>
      <c r="P15" s="113">
        <f t="shared" si="19"/>
        <v>28</v>
      </c>
      <c r="Q15" s="114" t="s">
        <v>197</v>
      </c>
      <c r="R15" s="284"/>
      <c r="S15" s="285"/>
      <c r="T15" s="284"/>
      <c r="U15" s="285"/>
      <c r="V15" s="284"/>
      <c r="W15" s="285"/>
      <c r="X15" s="284"/>
      <c r="Z15" s="139" t="e">
        <f t="shared" si="4"/>
        <v>#VALUE!</v>
      </c>
      <c r="AA15" s="139" t="b">
        <f t="shared" si="5"/>
        <v>1</v>
      </c>
      <c r="AB15" s="139" t="b">
        <f t="shared" si="6"/>
        <v>1</v>
      </c>
      <c r="AC15" s="139" t="b">
        <f t="shared" si="7"/>
        <v>1</v>
      </c>
      <c r="AE15" s="261">
        <v>28</v>
      </c>
      <c r="AF15" s="261">
        <f t="shared" si="8"/>
        <v>0</v>
      </c>
      <c r="AG15" s="261">
        <f t="shared" si="9"/>
        <v>0</v>
      </c>
      <c r="AH15" s="261">
        <f t="shared" si="10"/>
        <v>0</v>
      </c>
      <c r="AI15" s="261">
        <f t="shared" si="11"/>
        <v>0</v>
      </c>
      <c r="AJ15" s="261">
        <f t="shared" si="12"/>
        <v>0</v>
      </c>
      <c r="AK15" s="261">
        <f t="shared" si="13"/>
        <v>0</v>
      </c>
      <c r="AL15" s="261">
        <f t="shared" si="14"/>
        <v>0</v>
      </c>
      <c r="AM15" s="261" t="b">
        <f t="shared" si="15"/>
        <v>1</v>
      </c>
    </row>
    <row r="16" spans="1:245" s="139" customFormat="1" ht="24.9" customHeight="1" x14ac:dyDescent="0.3">
      <c r="A16" s="379" t="s">
        <v>200</v>
      </c>
      <c r="B16" s="269" t="s">
        <v>52</v>
      </c>
      <c r="C16" s="379">
        <v>1</v>
      </c>
      <c r="D16" s="141"/>
      <c r="E16" s="184"/>
      <c r="F16" s="145">
        <f>SUM(F17:F19)</f>
        <v>180</v>
      </c>
      <c r="G16" s="142">
        <f t="shared" ref="G16:P16" si="20">SUM(G17:G19)</f>
        <v>6</v>
      </c>
      <c r="H16" s="146">
        <f t="shared" si="20"/>
        <v>84</v>
      </c>
      <c r="I16" s="141">
        <f t="shared" si="20"/>
        <v>28</v>
      </c>
      <c r="J16" s="141">
        <f t="shared" si="20"/>
        <v>28</v>
      </c>
      <c r="K16" s="141">
        <f t="shared" si="20"/>
        <v>28</v>
      </c>
      <c r="L16" s="141"/>
      <c r="M16" s="184"/>
      <c r="N16" s="146">
        <f t="shared" si="20"/>
        <v>12</v>
      </c>
      <c r="O16" s="184">
        <f t="shared" si="20"/>
        <v>30</v>
      </c>
      <c r="P16" s="146">
        <f t="shared" si="20"/>
        <v>54</v>
      </c>
      <c r="Q16" s="143">
        <v>6</v>
      </c>
      <c r="R16" s="144"/>
      <c r="S16" s="143"/>
      <c r="T16" s="144"/>
      <c r="U16" s="143"/>
      <c r="V16" s="144"/>
      <c r="W16" s="143"/>
      <c r="X16" s="144"/>
      <c r="Z16" s="139" t="b">
        <f t="shared" si="4"/>
        <v>1</v>
      </c>
      <c r="AA16" s="139" t="b">
        <f t="shared" si="5"/>
        <v>1</v>
      </c>
      <c r="AB16" s="139" t="b">
        <f t="shared" si="6"/>
        <v>1</v>
      </c>
      <c r="AC16" s="139" t="b">
        <f t="shared" si="7"/>
        <v>1</v>
      </c>
      <c r="AE16" s="139">
        <f t="shared" ref="AE16:AE74" si="21">Q16*14</f>
        <v>84</v>
      </c>
      <c r="AF16" s="139">
        <f t="shared" si="8"/>
        <v>0</v>
      </c>
      <c r="AG16" s="139">
        <f t="shared" si="9"/>
        <v>0</v>
      </c>
      <c r="AH16" s="139">
        <f t="shared" si="10"/>
        <v>0</v>
      </c>
      <c r="AI16" s="139">
        <f t="shared" si="11"/>
        <v>0</v>
      </c>
      <c r="AJ16" s="139">
        <f t="shared" si="12"/>
        <v>0</v>
      </c>
      <c r="AK16" s="139">
        <f t="shared" si="13"/>
        <v>0</v>
      </c>
      <c r="AL16" s="139">
        <f t="shared" si="14"/>
        <v>0</v>
      </c>
      <c r="AM16" s="139" t="b">
        <f t="shared" si="15"/>
        <v>1</v>
      </c>
    </row>
    <row r="17" spans="1:245" s="119" customFormat="1" ht="24.9" customHeight="1" x14ac:dyDescent="0.3">
      <c r="A17" s="267"/>
      <c r="B17" s="315" t="s">
        <v>267</v>
      </c>
      <c r="C17" s="277"/>
      <c r="D17" s="272"/>
      <c r="E17" s="276"/>
      <c r="F17" s="115">
        <f>G17*30</f>
        <v>60</v>
      </c>
      <c r="G17" s="185">
        <v>2</v>
      </c>
      <c r="H17" s="114">
        <f>I17+J17+K17+L17+M17</f>
        <v>28</v>
      </c>
      <c r="I17" s="239">
        <v>14</v>
      </c>
      <c r="J17" s="239"/>
      <c r="K17" s="239">
        <v>14</v>
      </c>
      <c r="L17" s="239"/>
      <c r="M17" s="240"/>
      <c r="N17" s="114">
        <f>G17*2</f>
        <v>4</v>
      </c>
      <c r="O17" s="240">
        <v>10</v>
      </c>
      <c r="P17" s="113">
        <f>F17-H17-N17-O17</f>
        <v>18</v>
      </c>
      <c r="Q17" s="114" t="s">
        <v>197</v>
      </c>
      <c r="R17" s="240"/>
      <c r="S17" s="114"/>
      <c r="T17" s="240"/>
      <c r="U17" s="114"/>
      <c r="V17" s="240"/>
      <c r="W17" s="114"/>
      <c r="X17" s="240"/>
      <c r="Z17" s="139" t="e">
        <f t="shared" si="4"/>
        <v>#VALUE!</v>
      </c>
      <c r="AA17" s="139" t="b">
        <f t="shared" si="5"/>
        <v>1</v>
      </c>
      <c r="AB17" s="139" t="b">
        <f t="shared" si="6"/>
        <v>1</v>
      </c>
      <c r="AC17" s="139" t="b">
        <f t="shared" si="7"/>
        <v>1</v>
      </c>
      <c r="AE17" s="261">
        <v>28</v>
      </c>
      <c r="AF17" s="261">
        <f t="shared" si="8"/>
        <v>0</v>
      </c>
      <c r="AG17" s="261">
        <f t="shared" si="9"/>
        <v>0</v>
      </c>
      <c r="AH17" s="261">
        <f t="shared" si="10"/>
        <v>0</v>
      </c>
      <c r="AI17" s="261">
        <f t="shared" si="11"/>
        <v>0</v>
      </c>
      <c r="AJ17" s="261">
        <f t="shared" si="12"/>
        <v>0</v>
      </c>
      <c r="AK17" s="261">
        <f t="shared" si="13"/>
        <v>0</v>
      </c>
      <c r="AL17" s="261">
        <f t="shared" si="14"/>
        <v>0</v>
      </c>
      <c r="AM17" s="261" t="b">
        <f t="shared" si="15"/>
        <v>1</v>
      </c>
    </row>
    <row r="18" spans="1:245" ht="24.9" customHeight="1" x14ac:dyDescent="0.3">
      <c r="A18" s="327"/>
      <c r="B18" s="315" t="s">
        <v>206</v>
      </c>
      <c r="C18" s="277"/>
      <c r="D18" s="272"/>
      <c r="E18" s="276"/>
      <c r="F18" s="115">
        <f t="shared" ref="F18:F19" si="22">G18*30</f>
        <v>60</v>
      </c>
      <c r="G18" s="185">
        <v>2</v>
      </c>
      <c r="H18" s="114">
        <f t="shared" ref="H18:H19" si="23">I18+J18+K18+L18+M18</f>
        <v>28</v>
      </c>
      <c r="I18" s="239"/>
      <c r="J18" s="239">
        <v>28</v>
      </c>
      <c r="K18" s="239"/>
      <c r="L18" s="239"/>
      <c r="M18" s="240"/>
      <c r="N18" s="114">
        <f t="shared" ref="N18:N19" si="24">G18*2</f>
        <v>4</v>
      </c>
      <c r="O18" s="240">
        <v>10</v>
      </c>
      <c r="P18" s="113">
        <f t="shared" ref="P18:P19" si="25">F18-H18-N18-O18</f>
        <v>18</v>
      </c>
      <c r="Q18" s="114" t="s">
        <v>197</v>
      </c>
      <c r="R18" s="240"/>
      <c r="S18" s="114"/>
      <c r="T18" s="240"/>
      <c r="U18" s="114"/>
      <c r="V18" s="240"/>
      <c r="W18" s="114"/>
      <c r="X18" s="240"/>
      <c r="Z18" s="139" t="e">
        <f t="shared" si="4"/>
        <v>#VALUE!</v>
      </c>
      <c r="AA18" s="139" t="b">
        <f t="shared" si="5"/>
        <v>1</v>
      </c>
      <c r="AB18" s="139" t="b">
        <f t="shared" si="6"/>
        <v>1</v>
      </c>
      <c r="AC18" s="139" t="b">
        <f t="shared" si="7"/>
        <v>1</v>
      </c>
      <c r="AE18" s="261">
        <v>28</v>
      </c>
      <c r="AF18" s="261">
        <f t="shared" si="8"/>
        <v>0</v>
      </c>
      <c r="AG18" s="261">
        <f t="shared" si="9"/>
        <v>0</v>
      </c>
      <c r="AH18" s="261">
        <f t="shared" si="10"/>
        <v>0</v>
      </c>
      <c r="AI18" s="261">
        <f t="shared" si="11"/>
        <v>0</v>
      </c>
      <c r="AJ18" s="261">
        <f t="shared" si="12"/>
        <v>0</v>
      </c>
      <c r="AK18" s="261">
        <f t="shared" si="13"/>
        <v>0</v>
      </c>
      <c r="AL18" s="261">
        <f t="shared" si="14"/>
        <v>0</v>
      </c>
      <c r="AM18" s="261" t="b">
        <f t="shared" si="15"/>
        <v>1</v>
      </c>
    </row>
    <row r="19" spans="1:245" s="119" customFormat="1" ht="24.9" customHeight="1" x14ac:dyDescent="0.3">
      <c r="A19" s="117"/>
      <c r="B19" s="315" t="s">
        <v>201</v>
      </c>
      <c r="C19" s="277"/>
      <c r="D19" s="272"/>
      <c r="E19" s="276"/>
      <c r="F19" s="115">
        <f t="shared" si="22"/>
        <v>60</v>
      </c>
      <c r="G19" s="185">
        <v>2</v>
      </c>
      <c r="H19" s="114">
        <f t="shared" si="23"/>
        <v>28</v>
      </c>
      <c r="I19" s="239">
        <v>14</v>
      </c>
      <c r="J19" s="239"/>
      <c r="K19" s="239">
        <v>14</v>
      </c>
      <c r="L19" s="239"/>
      <c r="M19" s="240"/>
      <c r="N19" s="114">
        <f t="shared" si="24"/>
        <v>4</v>
      </c>
      <c r="O19" s="240">
        <v>10</v>
      </c>
      <c r="P19" s="113">
        <f t="shared" si="25"/>
        <v>18</v>
      </c>
      <c r="Q19" s="114" t="s">
        <v>197</v>
      </c>
      <c r="R19" s="240"/>
      <c r="S19" s="114"/>
      <c r="T19" s="240"/>
      <c r="U19" s="114"/>
      <c r="V19" s="240"/>
      <c r="W19" s="114"/>
      <c r="X19" s="240"/>
      <c r="Z19" s="139" t="e">
        <f t="shared" si="4"/>
        <v>#VALUE!</v>
      </c>
      <c r="AA19" s="139" t="b">
        <f t="shared" si="5"/>
        <v>1</v>
      </c>
      <c r="AB19" s="139" t="b">
        <f t="shared" si="6"/>
        <v>1</v>
      </c>
      <c r="AC19" s="139" t="b">
        <f t="shared" si="7"/>
        <v>1</v>
      </c>
      <c r="AE19" s="261">
        <v>28</v>
      </c>
      <c r="AF19" s="261">
        <f t="shared" si="8"/>
        <v>0</v>
      </c>
      <c r="AG19" s="261">
        <f t="shared" si="9"/>
        <v>0</v>
      </c>
      <c r="AH19" s="261">
        <f t="shared" si="10"/>
        <v>0</v>
      </c>
      <c r="AI19" s="261">
        <f t="shared" si="11"/>
        <v>0</v>
      </c>
      <c r="AJ19" s="261">
        <f t="shared" si="12"/>
        <v>0</v>
      </c>
      <c r="AK19" s="261">
        <f t="shared" si="13"/>
        <v>0</v>
      </c>
      <c r="AL19" s="261">
        <f t="shared" si="14"/>
        <v>0</v>
      </c>
      <c r="AM19" s="261" t="b">
        <f t="shared" si="15"/>
        <v>1</v>
      </c>
    </row>
    <row r="20" spans="1:245" s="139" customFormat="1" ht="24.9" customHeight="1" x14ac:dyDescent="0.3">
      <c r="A20" s="379" t="s">
        <v>202</v>
      </c>
      <c r="B20" s="269" t="s">
        <v>21</v>
      </c>
      <c r="C20" s="95" t="s">
        <v>157</v>
      </c>
      <c r="D20" s="140"/>
      <c r="E20" s="184"/>
      <c r="F20" s="145">
        <f>SUM(F21:F23)</f>
        <v>180</v>
      </c>
      <c r="G20" s="142">
        <f t="shared" ref="G20:P20" si="26">SUM(G21:G23)</f>
        <v>6</v>
      </c>
      <c r="H20" s="146">
        <f t="shared" si="26"/>
        <v>84</v>
      </c>
      <c r="I20" s="141">
        <f t="shared" si="26"/>
        <v>42</v>
      </c>
      <c r="J20" s="141">
        <f t="shared" si="26"/>
        <v>0</v>
      </c>
      <c r="K20" s="141">
        <f t="shared" si="26"/>
        <v>42</v>
      </c>
      <c r="L20" s="141"/>
      <c r="M20" s="184"/>
      <c r="N20" s="146">
        <f t="shared" si="26"/>
        <v>12</v>
      </c>
      <c r="O20" s="184">
        <f t="shared" si="26"/>
        <v>30</v>
      </c>
      <c r="P20" s="146">
        <f t="shared" si="26"/>
        <v>54</v>
      </c>
      <c r="Q20" s="143"/>
      <c r="R20" s="144"/>
      <c r="S20" s="143"/>
      <c r="T20" s="144"/>
      <c r="U20" s="143">
        <v>6</v>
      </c>
      <c r="V20" s="144"/>
      <c r="W20" s="143"/>
      <c r="X20" s="144"/>
      <c r="Z20" s="139" t="b">
        <f t="shared" si="4"/>
        <v>1</v>
      </c>
      <c r="AA20" s="139" t="b">
        <f t="shared" si="5"/>
        <v>1</v>
      </c>
      <c r="AB20" s="139" t="b">
        <f t="shared" si="6"/>
        <v>1</v>
      </c>
      <c r="AC20" s="139" t="b">
        <f t="shared" si="7"/>
        <v>1</v>
      </c>
      <c r="AE20" s="139">
        <f t="shared" si="21"/>
        <v>0</v>
      </c>
      <c r="AF20" s="139">
        <f t="shared" si="8"/>
        <v>0</v>
      </c>
      <c r="AG20" s="139">
        <f t="shared" si="9"/>
        <v>0</v>
      </c>
      <c r="AH20" s="139">
        <f t="shared" si="10"/>
        <v>0</v>
      </c>
      <c r="AI20" s="139">
        <f t="shared" si="11"/>
        <v>84</v>
      </c>
      <c r="AJ20" s="139">
        <f t="shared" si="12"/>
        <v>0</v>
      </c>
      <c r="AK20" s="139">
        <f t="shared" si="13"/>
        <v>0</v>
      </c>
      <c r="AL20" s="139">
        <f t="shared" si="14"/>
        <v>0</v>
      </c>
      <c r="AM20" s="139" t="b">
        <f t="shared" si="15"/>
        <v>1</v>
      </c>
    </row>
    <row r="21" spans="1:245" s="119" customFormat="1" ht="24.9" customHeight="1" x14ac:dyDescent="0.3">
      <c r="A21" s="326"/>
      <c r="B21" s="315" t="s">
        <v>203</v>
      </c>
      <c r="C21" s="278"/>
      <c r="D21" s="273"/>
      <c r="E21" s="276"/>
      <c r="F21" s="115">
        <f>G21*30</f>
        <v>60</v>
      </c>
      <c r="G21" s="281">
        <v>2</v>
      </c>
      <c r="H21" s="114">
        <f>I21+J21+K21+L21+M21</f>
        <v>28</v>
      </c>
      <c r="I21" s="239">
        <v>14</v>
      </c>
      <c r="J21" s="239"/>
      <c r="K21" s="239">
        <v>14</v>
      </c>
      <c r="L21" s="239"/>
      <c r="M21" s="240"/>
      <c r="N21" s="114">
        <f>G21*2</f>
        <v>4</v>
      </c>
      <c r="O21" s="240">
        <v>10</v>
      </c>
      <c r="P21" s="113">
        <f>F21-H21-N21-O21</f>
        <v>18</v>
      </c>
      <c r="Q21" s="114"/>
      <c r="R21" s="240"/>
      <c r="S21" s="114"/>
      <c r="T21" s="240"/>
      <c r="U21" s="114" t="s">
        <v>197</v>
      </c>
      <c r="V21" s="240"/>
      <c r="W21" s="114"/>
      <c r="X21" s="240"/>
      <c r="Z21" s="139" t="e">
        <f t="shared" si="4"/>
        <v>#VALUE!</v>
      </c>
      <c r="AA21" s="139" t="b">
        <f t="shared" si="5"/>
        <v>1</v>
      </c>
      <c r="AB21" s="139" t="b">
        <f t="shared" si="6"/>
        <v>1</v>
      </c>
      <c r="AC21" s="139" t="b">
        <f t="shared" si="7"/>
        <v>1</v>
      </c>
      <c r="AE21" s="261">
        <f t="shared" si="21"/>
        <v>0</v>
      </c>
      <c r="AF21" s="261">
        <f t="shared" si="8"/>
        <v>0</v>
      </c>
      <c r="AG21" s="261">
        <f t="shared" si="9"/>
        <v>0</v>
      </c>
      <c r="AH21" s="261">
        <f t="shared" si="10"/>
        <v>0</v>
      </c>
      <c r="AI21" s="261">
        <v>28</v>
      </c>
      <c r="AJ21" s="261">
        <f t="shared" si="12"/>
        <v>0</v>
      </c>
      <c r="AK21" s="261">
        <f t="shared" si="13"/>
        <v>0</v>
      </c>
      <c r="AL21" s="261">
        <f t="shared" si="14"/>
        <v>0</v>
      </c>
      <c r="AM21" s="262" t="b">
        <f t="shared" si="15"/>
        <v>1</v>
      </c>
    </row>
    <row r="22" spans="1:245" s="119" customFormat="1" ht="24.9" customHeight="1" x14ac:dyDescent="0.3">
      <c r="A22" s="326"/>
      <c r="B22" s="315" t="s">
        <v>204</v>
      </c>
      <c r="C22" s="278"/>
      <c r="D22" s="273"/>
      <c r="E22" s="276"/>
      <c r="F22" s="115">
        <f t="shared" ref="F22:F23" si="27">G22*30</f>
        <v>60</v>
      </c>
      <c r="G22" s="281">
        <v>2</v>
      </c>
      <c r="H22" s="114">
        <f t="shared" ref="H22:H23" si="28">I22+J22+K22+L22+M22</f>
        <v>28</v>
      </c>
      <c r="I22" s="239">
        <v>14</v>
      </c>
      <c r="J22" s="239"/>
      <c r="K22" s="239">
        <v>14</v>
      </c>
      <c r="L22" s="239"/>
      <c r="M22" s="240"/>
      <c r="N22" s="114">
        <f t="shared" ref="N22:N23" si="29">G22*2</f>
        <v>4</v>
      </c>
      <c r="O22" s="240">
        <v>10</v>
      </c>
      <c r="P22" s="113">
        <f t="shared" ref="P22:P23" si="30">F22-H22-N22-O22</f>
        <v>18</v>
      </c>
      <c r="Q22" s="114"/>
      <c r="R22" s="240"/>
      <c r="S22" s="114"/>
      <c r="T22" s="240"/>
      <c r="U22" s="114" t="s">
        <v>197</v>
      </c>
      <c r="V22" s="240"/>
      <c r="W22" s="114"/>
      <c r="X22" s="240"/>
      <c r="Z22" s="139" t="e">
        <f t="shared" si="4"/>
        <v>#VALUE!</v>
      </c>
      <c r="AA22" s="139" t="b">
        <f t="shared" si="5"/>
        <v>1</v>
      </c>
      <c r="AB22" s="139" t="b">
        <f t="shared" si="6"/>
        <v>1</v>
      </c>
      <c r="AC22" s="139" t="b">
        <f t="shared" si="7"/>
        <v>1</v>
      </c>
      <c r="AE22" s="261">
        <f t="shared" si="21"/>
        <v>0</v>
      </c>
      <c r="AF22" s="261">
        <f t="shared" si="8"/>
        <v>0</v>
      </c>
      <c r="AG22" s="261">
        <f t="shared" si="9"/>
        <v>0</v>
      </c>
      <c r="AH22" s="261">
        <f t="shared" si="10"/>
        <v>0</v>
      </c>
      <c r="AI22" s="261">
        <v>28</v>
      </c>
      <c r="AJ22" s="261">
        <f t="shared" si="12"/>
        <v>0</v>
      </c>
      <c r="AK22" s="261">
        <f t="shared" si="13"/>
        <v>0</v>
      </c>
      <c r="AL22" s="261">
        <f t="shared" si="14"/>
        <v>0</v>
      </c>
      <c r="AM22" s="262" t="b">
        <f t="shared" si="15"/>
        <v>1</v>
      </c>
    </row>
    <row r="23" spans="1:245" ht="24.9" customHeight="1" x14ac:dyDescent="0.3">
      <c r="A23" s="327"/>
      <c r="B23" s="315" t="s">
        <v>205</v>
      </c>
      <c r="C23" s="279"/>
      <c r="D23" s="274"/>
      <c r="E23" s="280"/>
      <c r="F23" s="115">
        <f t="shared" si="27"/>
        <v>60</v>
      </c>
      <c r="G23" s="283">
        <v>2</v>
      </c>
      <c r="H23" s="114">
        <f t="shared" si="28"/>
        <v>28</v>
      </c>
      <c r="I23" s="271">
        <v>14</v>
      </c>
      <c r="J23" s="271"/>
      <c r="K23" s="271">
        <v>14</v>
      </c>
      <c r="L23" s="271"/>
      <c r="M23" s="283"/>
      <c r="N23" s="114">
        <f t="shared" si="29"/>
        <v>4</v>
      </c>
      <c r="O23" s="283">
        <v>10</v>
      </c>
      <c r="P23" s="113">
        <f t="shared" si="30"/>
        <v>18</v>
      </c>
      <c r="Q23" s="286"/>
      <c r="R23" s="287"/>
      <c r="S23" s="286"/>
      <c r="T23" s="287"/>
      <c r="U23" s="286" t="s">
        <v>197</v>
      </c>
      <c r="V23" s="287"/>
      <c r="W23" s="282"/>
      <c r="X23" s="283"/>
      <c r="Z23" s="139" t="e">
        <f t="shared" si="4"/>
        <v>#VALUE!</v>
      </c>
      <c r="AA23" s="139" t="b">
        <f t="shared" si="5"/>
        <v>1</v>
      </c>
      <c r="AB23" s="139" t="b">
        <f t="shared" si="6"/>
        <v>1</v>
      </c>
      <c r="AC23" s="139" t="b">
        <f t="shared" si="7"/>
        <v>1</v>
      </c>
      <c r="AE23" s="261">
        <f t="shared" si="21"/>
        <v>0</v>
      </c>
      <c r="AF23" s="261">
        <f t="shared" si="8"/>
        <v>0</v>
      </c>
      <c r="AG23" s="261">
        <f t="shared" si="9"/>
        <v>0</v>
      </c>
      <c r="AH23" s="261">
        <f t="shared" si="10"/>
        <v>0</v>
      </c>
      <c r="AI23" s="261">
        <v>28</v>
      </c>
      <c r="AJ23" s="261">
        <f t="shared" si="12"/>
        <v>0</v>
      </c>
      <c r="AK23" s="261">
        <f t="shared" si="13"/>
        <v>0</v>
      </c>
      <c r="AL23" s="261">
        <f t="shared" si="14"/>
        <v>0</v>
      </c>
      <c r="AM23" s="262" t="b">
        <f t="shared" si="15"/>
        <v>1</v>
      </c>
    </row>
    <row r="24" spans="1:245" s="139" customFormat="1" ht="24.9" customHeight="1" thickBot="1" x14ac:dyDescent="0.35">
      <c r="A24" s="380" t="s">
        <v>268</v>
      </c>
      <c r="B24" s="270" t="s">
        <v>22</v>
      </c>
      <c r="C24" s="380"/>
      <c r="D24" s="163">
        <v>1.2</v>
      </c>
      <c r="E24" s="186"/>
      <c r="F24" s="187">
        <f>G24*30</f>
        <v>120</v>
      </c>
      <c r="G24" s="165">
        <v>4</v>
      </c>
      <c r="H24" s="188">
        <f>I24+J24+K24+L24+M24</f>
        <v>56</v>
      </c>
      <c r="I24" s="236"/>
      <c r="J24" s="236">
        <v>56</v>
      </c>
      <c r="K24" s="236"/>
      <c r="L24" s="236"/>
      <c r="M24" s="153"/>
      <c r="N24" s="188">
        <f>G24*2</f>
        <v>8</v>
      </c>
      <c r="O24" s="153"/>
      <c r="P24" s="189">
        <f>F24-H24-N24-O24</f>
        <v>56</v>
      </c>
      <c r="Q24" s="188">
        <v>2</v>
      </c>
      <c r="R24" s="153">
        <v>2</v>
      </c>
      <c r="S24" s="188"/>
      <c r="T24" s="153"/>
      <c r="U24" s="188"/>
      <c r="V24" s="153"/>
      <c r="W24" s="188"/>
      <c r="X24" s="153"/>
      <c r="Z24" s="139" t="b">
        <f t="shared" si="4"/>
        <v>1</v>
      </c>
      <c r="AA24" s="139" t="b">
        <f t="shared" si="5"/>
        <v>1</v>
      </c>
      <c r="AB24" s="139" t="b">
        <f t="shared" si="6"/>
        <v>1</v>
      </c>
      <c r="AC24" s="139" t="b">
        <f t="shared" si="7"/>
        <v>1</v>
      </c>
      <c r="AE24" s="139">
        <f t="shared" si="21"/>
        <v>28</v>
      </c>
      <c r="AF24" s="139">
        <f t="shared" si="8"/>
        <v>28</v>
      </c>
      <c r="AG24" s="139">
        <f t="shared" si="9"/>
        <v>0</v>
      </c>
      <c r="AH24" s="139">
        <f t="shared" si="10"/>
        <v>0</v>
      </c>
      <c r="AI24" s="139">
        <f t="shared" si="11"/>
        <v>0</v>
      </c>
      <c r="AJ24" s="139">
        <f t="shared" si="12"/>
        <v>0</v>
      </c>
      <c r="AK24" s="139">
        <f t="shared" si="13"/>
        <v>0</v>
      </c>
      <c r="AL24" s="139">
        <f t="shared" si="14"/>
        <v>0</v>
      </c>
      <c r="AM24" s="139" t="b">
        <f t="shared" si="15"/>
        <v>1</v>
      </c>
      <c r="AN24" s="319">
        <f>SUM(AE24:AL24)</f>
        <v>56</v>
      </c>
    </row>
    <row r="25" spans="1:245" s="150" customFormat="1" ht="24.9" customHeight="1" thickTop="1" thickBot="1" x14ac:dyDescent="0.35">
      <c r="A25" s="428" t="s">
        <v>24</v>
      </c>
      <c r="B25" s="428"/>
      <c r="C25" s="230">
        <v>2</v>
      </c>
      <c r="D25" s="231">
        <v>3</v>
      </c>
      <c r="E25" s="231">
        <v>0</v>
      </c>
      <c r="F25" s="231">
        <f>SUM(F12,F16,F20,F24)</f>
        <v>600</v>
      </c>
      <c r="G25" s="231">
        <f t="shared" ref="G25:X25" si="31">SUM(G12,G16,G20,G24)</f>
        <v>20</v>
      </c>
      <c r="H25" s="231">
        <f t="shared" si="31"/>
        <v>280</v>
      </c>
      <c r="I25" s="231">
        <f t="shared" si="31"/>
        <v>92</v>
      </c>
      <c r="J25" s="231">
        <f t="shared" si="31"/>
        <v>98</v>
      </c>
      <c r="K25" s="231">
        <f t="shared" si="31"/>
        <v>90</v>
      </c>
      <c r="L25" s="231">
        <f t="shared" si="31"/>
        <v>0</v>
      </c>
      <c r="M25" s="231">
        <f t="shared" si="31"/>
        <v>0</v>
      </c>
      <c r="N25" s="231">
        <f t="shared" si="31"/>
        <v>40</v>
      </c>
      <c r="O25" s="231">
        <f t="shared" si="31"/>
        <v>60</v>
      </c>
      <c r="P25" s="231">
        <f t="shared" si="31"/>
        <v>220</v>
      </c>
      <c r="Q25" s="231">
        <f t="shared" si="31"/>
        <v>12</v>
      </c>
      <c r="R25" s="231">
        <f t="shared" si="31"/>
        <v>2</v>
      </c>
      <c r="S25" s="231">
        <f t="shared" si="31"/>
        <v>0</v>
      </c>
      <c r="T25" s="231">
        <f t="shared" si="31"/>
        <v>0</v>
      </c>
      <c r="U25" s="231">
        <f t="shared" si="31"/>
        <v>6</v>
      </c>
      <c r="V25" s="231">
        <f t="shared" si="31"/>
        <v>0</v>
      </c>
      <c r="W25" s="231">
        <f t="shared" si="31"/>
        <v>0</v>
      </c>
      <c r="X25" s="231">
        <f t="shared" si="31"/>
        <v>0</v>
      </c>
      <c r="Y25" s="199"/>
      <c r="Z25" s="139" t="b">
        <f t="shared" si="4"/>
        <v>1</v>
      </c>
      <c r="AA25" s="139" t="b">
        <f t="shared" si="5"/>
        <v>1</v>
      </c>
      <c r="AB25" s="139" t="b">
        <f t="shared" si="6"/>
        <v>1</v>
      </c>
      <c r="AC25" s="139" t="b">
        <f t="shared" si="7"/>
        <v>1</v>
      </c>
      <c r="AD25" s="199"/>
      <c r="AE25" s="139"/>
      <c r="AF25" s="139"/>
      <c r="AG25" s="139"/>
      <c r="AH25" s="139"/>
      <c r="AI25" s="139"/>
      <c r="AJ25" s="139"/>
      <c r="AK25" s="139"/>
      <c r="AL25" s="139"/>
      <c r="AM25" s="13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</row>
    <row r="26" spans="1:245" s="137" customFormat="1" ht="24.9" customHeight="1" thickBot="1" x14ac:dyDescent="0.35">
      <c r="A26" s="245" t="s">
        <v>179</v>
      </c>
      <c r="B26" s="242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4"/>
      <c r="Y26" s="201"/>
      <c r="Z26" s="139"/>
      <c r="AA26" s="139"/>
      <c r="AB26" s="139"/>
      <c r="AC26" s="139"/>
      <c r="AD26" s="201"/>
      <c r="AE26" s="139"/>
      <c r="AF26" s="139"/>
      <c r="AG26" s="139"/>
      <c r="AH26" s="139"/>
      <c r="AI26" s="139"/>
      <c r="AJ26" s="139"/>
      <c r="AK26" s="139"/>
      <c r="AL26" s="139"/>
      <c r="AM26" s="139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</row>
    <row r="27" spans="1:245" s="139" customFormat="1" ht="24.9" customHeight="1" x14ac:dyDescent="0.3">
      <c r="A27" s="181" t="s">
        <v>75</v>
      </c>
      <c r="B27" s="237" t="s">
        <v>74</v>
      </c>
      <c r="C27" s="181">
        <v>4.5999999999999996</v>
      </c>
      <c r="D27" s="160" t="s">
        <v>207</v>
      </c>
      <c r="E27" s="191"/>
      <c r="F27" s="192">
        <f t="shared" ref="F27:F52" si="32">G27*30</f>
        <v>390</v>
      </c>
      <c r="G27" s="193">
        <v>13</v>
      </c>
      <c r="H27" s="154">
        <f>I27+J27+K27+L27+M27</f>
        <v>223</v>
      </c>
      <c r="I27" s="233"/>
      <c r="J27" s="233">
        <f>AN27</f>
        <v>223</v>
      </c>
      <c r="K27" s="233"/>
      <c r="L27" s="233"/>
      <c r="M27" s="155"/>
      <c r="N27" s="154">
        <f>G27*2</f>
        <v>26</v>
      </c>
      <c r="O27" s="225">
        <v>60</v>
      </c>
      <c r="P27" s="221">
        <f>F27-H27-N27-O27</f>
        <v>81</v>
      </c>
      <c r="Q27" s="154">
        <v>2</v>
      </c>
      <c r="R27" s="155">
        <v>2</v>
      </c>
      <c r="S27" s="154">
        <v>2</v>
      </c>
      <c r="T27" s="155">
        <v>2</v>
      </c>
      <c r="U27" s="154">
        <v>2</v>
      </c>
      <c r="V27" s="155">
        <v>3</v>
      </c>
      <c r="W27" s="154"/>
      <c r="X27" s="155"/>
      <c r="Z27" s="139" t="b">
        <f t="shared" si="4"/>
        <v>1</v>
      </c>
      <c r="AA27" s="261" t="b">
        <f>Q27*Q7+R27*R7+S27*S7+T27*T7+U27*U7+V27*V7=H27</f>
        <v>1</v>
      </c>
      <c r="AB27" s="139" t="b">
        <f t="shared" si="6"/>
        <v>1</v>
      </c>
      <c r="AC27" s="139" t="b">
        <f t="shared" si="7"/>
        <v>1</v>
      </c>
      <c r="AE27" s="139">
        <f>Q27*AE11</f>
        <v>38</v>
      </c>
      <c r="AF27" s="139">
        <f t="shared" ref="AF27:AJ27" si="33">R27*AF11</f>
        <v>36</v>
      </c>
      <c r="AG27" s="139">
        <f t="shared" si="33"/>
        <v>34</v>
      </c>
      <c r="AH27" s="139">
        <f t="shared" si="33"/>
        <v>34</v>
      </c>
      <c r="AI27" s="139">
        <f t="shared" si="33"/>
        <v>36</v>
      </c>
      <c r="AJ27" s="139">
        <f t="shared" si="33"/>
        <v>45</v>
      </c>
      <c r="AK27" s="139">
        <f t="shared" si="13"/>
        <v>0</v>
      </c>
      <c r="AL27" s="139">
        <f t="shared" si="14"/>
        <v>0</v>
      </c>
      <c r="AM27" s="261" t="b">
        <f t="shared" si="15"/>
        <v>1</v>
      </c>
      <c r="AN27" s="319">
        <f>SUM(AE27:AL27)</f>
        <v>223</v>
      </c>
    </row>
    <row r="28" spans="1:245" s="147" customFormat="1" ht="24.9" customHeight="1" x14ac:dyDescent="0.3">
      <c r="A28" s="228" t="s">
        <v>128</v>
      </c>
      <c r="B28" s="190" t="s">
        <v>51</v>
      </c>
      <c r="C28" s="146"/>
      <c r="D28" s="141">
        <v>2</v>
      </c>
      <c r="E28" s="184"/>
      <c r="F28" s="145">
        <f t="shared" si="32"/>
        <v>120</v>
      </c>
      <c r="G28" s="142">
        <v>4</v>
      </c>
      <c r="H28" s="143">
        <f>I28+J28+K28+L28+M28</f>
        <v>56</v>
      </c>
      <c r="I28" s="103">
        <v>28</v>
      </c>
      <c r="J28" s="103"/>
      <c r="K28" s="103">
        <v>28</v>
      </c>
      <c r="L28" s="103"/>
      <c r="M28" s="144"/>
      <c r="N28" s="143">
        <f t="shared" ref="N28:N50" si="34">G28*2</f>
        <v>8</v>
      </c>
      <c r="O28" s="144"/>
      <c r="P28" s="222">
        <f>F28-H28-N28-O28</f>
        <v>56</v>
      </c>
      <c r="Q28" s="42">
        <v>2</v>
      </c>
      <c r="R28" s="345">
        <v>2</v>
      </c>
      <c r="S28" s="143"/>
      <c r="T28" s="144"/>
      <c r="U28" s="143"/>
      <c r="V28" s="144"/>
      <c r="W28" s="143"/>
      <c r="X28" s="144"/>
      <c r="Y28" s="139"/>
      <c r="Z28" s="139" t="b">
        <f t="shared" si="4"/>
        <v>1</v>
      </c>
      <c r="AA28" s="139" t="b">
        <f t="shared" si="5"/>
        <v>1</v>
      </c>
      <c r="AB28" s="139" t="b">
        <f t="shared" si="6"/>
        <v>1</v>
      </c>
      <c r="AC28" s="139" t="b">
        <f t="shared" si="7"/>
        <v>1</v>
      </c>
      <c r="AD28" s="139"/>
      <c r="AE28" s="139">
        <f t="shared" si="21"/>
        <v>28</v>
      </c>
      <c r="AF28" s="139">
        <f t="shared" si="8"/>
        <v>28</v>
      </c>
      <c r="AG28" s="139">
        <f t="shared" si="9"/>
        <v>0</v>
      </c>
      <c r="AH28" s="139">
        <f t="shared" si="10"/>
        <v>0</v>
      </c>
      <c r="AI28" s="139">
        <f t="shared" si="11"/>
        <v>0</v>
      </c>
      <c r="AJ28" s="139">
        <f t="shared" si="12"/>
        <v>0</v>
      </c>
      <c r="AK28" s="139">
        <f t="shared" si="13"/>
        <v>0</v>
      </c>
      <c r="AL28" s="139">
        <f t="shared" si="14"/>
        <v>0</v>
      </c>
      <c r="AM28" s="139" t="b">
        <f t="shared" si="15"/>
        <v>1</v>
      </c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  <c r="HW28" s="139"/>
      <c r="HX28" s="139"/>
      <c r="HY28" s="139"/>
      <c r="HZ28" s="139"/>
      <c r="IA28" s="139"/>
      <c r="IB28" s="139"/>
      <c r="IC28" s="139"/>
      <c r="ID28" s="139"/>
      <c r="IE28" s="139"/>
      <c r="IF28" s="139"/>
      <c r="IG28" s="139"/>
      <c r="IH28" s="139"/>
      <c r="II28" s="139"/>
      <c r="IJ28" s="139"/>
      <c r="IK28" s="139"/>
    </row>
    <row r="29" spans="1:245" s="139" customFormat="1" ht="24.9" customHeight="1" x14ac:dyDescent="0.3">
      <c r="A29" s="228" t="s">
        <v>139</v>
      </c>
      <c r="B29" s="190" t="s">
        <v>185</v>
      </c>
      <c r="C29" s="146"/>
      <c r="D29" s="141">
        <v>6</v>
      </c>
      <c r="E29" s="184"/>
      <c r="F29" s="145">
        <f t="shared" si="32"/>
        <v>120</v>
      </c>
      <c r="G29" s="142">
        <v>4</v>
      </c>
      <c r="H29" s="143">
        <f t="shared" ref="H29:H52" si="35">I29+J29+K29+L29+M29</f>
        <v>56</v>
      </c>
      <c r="I29" s="220">
        <v>16</v>
      </c>
      <c r="J29" s="220">
        <v>24</v>
      </c>
      <c r="K29" s="220">
        <v>16</v>
      </c>
      <c r="L29" s="220"/>
      <c r="M29" s="144"/>
      <c r="N29" s="143">
        <f t="shared" si="34"/>
        <v>8</v>
      </c>
      <c r="O29" s="144"/>
      <c r="P29" s="222">
        <f t="shared" ref="P29:P52" si="36">F29-H29-N29-O29</f>
        <v>56</v>
      </c>
      <c r="Q29" s="143"/>
      <c r="R29" s="144"/>
      <c r="S29" s="143"/>
      <c r="T29" s="144"/>
      <c r="U29" s="143">
        <v>2</v>
      </c>
      <c r="V29" s="144">
        <v>2</v>
      </c>
      <c r="W29" s="143"/>
      <c r="X29" s="144"/>
      <c r="Z29" s="139" t="b">
        <f t="shared" si="4"/>
        <v>1</v>
      </c>
      <c r="AA29" s="139" t="b">
        <f t="shared" si="5"/>
        <v>1</v>
      </c>
      <c r="AB29" s="139" t="b">
        <f t="shared" si="6"/>
        <v>1</v>
      </c>
      <c r="AC29" s="139" t="b">
        <f t="shared" si="7"/>
        <v>1</v>
      </c>
      <c r="AE29" s="139">
        <f t="shared" si="21"/>
        <v>0</v>
      </c>
      <c r="AF29" s="139">
        <f t="shared" si="8"/>
        <v>0</v>
      </c>
      <c r="AG29" s="139">
        <f t="shared" si="9"/>
        <v>0</v>
      </c>
      <c r="AH29" s="139">
        <f t="shared" si="10"/>
        <v>0</v>
      </c>
      <c r="AI29" s="139">
        <f t="shared" si="11"/>
        <v>28</v>
      </c>
      <c r="AJ29" s="139">
        <f t="shared" si="12"/>
        <v>28</v>
      </c>
      <c r="AK29" s="139">
        <f t="shared" si="13"/>
        <v>0</v>
      </c>
      <c r="AL29" s="139">
        <f t="shared" si="14"/>
        <v>0</v>
      </c>
      <c r="AM29" s="139" t="b">
        <f t="shared" si="15"/>
        <v>1</v>
      </c>
    </row>
    <row r="30" spans="1:245" s="139" customFormat="1" ht="24.9" customHeight="1" x14ac:dyDescent="0.3">
      <c r="A30" s="228" t="s">
        <v>129</v>
      </c>
      <c r="B30" s="182" t="s">
        <v>53</v>
      </c>
      <c r="C30" s="228"/>
      <c r="D30" s="141">
        <v>1</v>
      </c>
      <c r="E30" s="184"/>
      <c r="F30" s="145">
        <f t="shared" si="32"/>
        <v>120</v>
      </c>
      <c r="G30" s="142">
        <v>4</v>
      </c>
      <c r="H30" s="143">
        <f t="shared" si="35"/>
        <v>56</v>
      </c>
      <c r="I30" s="103">
        <v>28</v>
      </c>
      <c r="J30" s="103"/>
      <c r="K30" s="103">
        <v>28</v>
      </c>
      <c r="L30" s="103"/>
      <c r="M30" s="144"/>
      <c r="N30" s="143">
        <f t="shared" si="34"/>
        <v>8</v>
      </c>
      <c r="O30" s="144"/>
      <c r="P30" s="222">
        <f t="shared" si="36"/>
        <v>56</v>
      </c>
      <c r="Q30" s="143">
        <v>4</v>
      </c>
      <c r="R30" s="144"/>
      <c r="S30" s="143"/>
      <c r="T30" s="144"/>
      <c r="U30" s="143"/>
      <c r="V30" s="144"/>
      <c r="W30" s="143"/>
      <c r="X30" s="144"/>
      <c r="Z30" s="139" t="b">
        <f t="shared" si="4"/>
        <v>1</v>
      </c>
      <c r="AA30" s="139" t="b">
        <f t="shared" si="5"/>
        <v>1</v>
      </c>
      <c r="AB30" s="139" t="b">
        <f t="shared" si="6"/>
        <v>1</v>
      </c>
      <c r="AC30" s="139" t="b">
        <f t="shared" si="7"/>
        <v>1</v>
      </c>
      <c r="AE30" s="139">
        <f t="shared" si="21"/>
        <v>56</v>
      </c>
      <c r="AF30" s="139">
        <f t="shared" si="8"/>
        <v>0</v>
      </c>
      <c r="AG30" s="139">
        <f t="shared" si="9"/>
        <v>0</v>
      </c>
      <c r="AH30" s="139">
        <f t="shared" si="10"/>
        <v>0</v>
      </c>
      <c r="AI30" s="139">
        <f t="shared" si="11"/>
        <v>0</v>
      </c>
      <c r="AJ30" s="139">
        <f t="shared" si="12"/>
        <v>0</v>
      </c>
      <c r="AK30" s="139">
        <f t="shared" si="13"/>
        <v>0</v>
      </c>
      <c r="AL30" s="139">
        <f t="shared" si="14"/>
        <v>0</v>
      </c>
      <c r="AM30" s="139" t="b">
        <f t="shared" si="15"/>
        <v>1</v>
      </c>
    </row>
    <row r="31" spans="1:245" s="139" customFormat="1" ht="24.9" customHeight="1" x14ac:dyDescent="0.3">
      <c r="A31" s="228" t="s">
        <v>76</v>
      </c>
      <c r="B31" s="182" t="s">
        <v>73</v>
      </c>
      <c r="C31" s="228"/>
      <c r="D31" s="141">
        <v>2</v>
      </c>
      <c r="E31" s="184"/>
      <c r="F31" s="145">
        <f t="shared" si="32"/>
        <v>120</v>
      </c>
      <c r="G31" s="142">
        <v>4</v>
      </c>
      <c r="H31" s="143">
        <f t="shared" si="35"/>
        <v>56</v>
      </c>
      <c r="I31" s="103">
        <v>28</v>
      </c>
      <c r="J31" s="103"/>
      <c r="K31" s="103">
        <v>28</v>
      </c>
      <c r="L31" s="103"/>
      <c r="M31" s="144"/>
      <c r="N31" s="143">
        <f t="shared" si="34"/>
        <v>8</v>
      </c>
      <c r="O31" s="144"/>
      <c r="P31" s="222">
        <f t="shared" si="36"/>
        <v>56</v>
      </c>
      <c r="Q31" s="143">
        <v>2</v>
      </c>
      <c r="R31" s="224">
        <v>2</v>
      </c>
      <c r="S31" s="143"/>
      <c r="T31" s="144"/>
      <c r="U31" s="143"/>
      <c r="V31" s="144"/>
      <c r="W31" s="143"/>
      <c r="X31" s="144"/>
      <c r="Z31" s="139" t="b">
        <f t="shared" si="4"/>
        <v>1</v>
      </c>
      <c r="AA31" s="139" t="b">
        <f t="shared" si="5"/>
        <v>1</v>
      </c>
      <c r="AB31" s="139" t="b">
        <f t="shared" si="6"/>
        <v>1</v>
      </c>
      <c r="AC31" s="139" t="b">
        <f t="shared" si="7"/>
        <v>1</v>
      </c>
      <c r="AE31" s="139">
        <f t="shared" si="21"/>
        <v>28</v>
      </c>
      <c r="AF31" s="139">
        <f t="shared" si="8"/>
        <v>28</v>
      </c>
      <c r="AG31" s="139">
        <f t="shared" si="9"/>
        <v>0</v>
      </c>
      <c r="AH31" s="139">
        <f t="shared" si="10"/>
        <v>0</v>
      </c>
      <c r="AI31" s="139">
        <f t="shared" si="11"/>
        <v>0</v>
      </c>
      <c r="AJ31" s="139">
        <f t="shared" si="12"/>
        <v>0</v>
      </c>
      <c r="AK31" s="139">
        <f t="shared" si="13"/>
        <v>0</v>
      </c>
      <c r="AL31" s="139">
        <f t="shared" si="14"/>
        <v>0</v>
      </c>
      <c r="AM31" s="139" t="b">
        <f t="shared" si="15"/>
        <v>1</v>
      </c>
    </row>
    <row r="32" spans="1:245" s="139" customFormat="1" ht="24.9" customHeight="1" x14ac:dyDescent="0.3">
      <c r="A32" s="346" t="s">
        <v>77</v>
      </c>
      <c r="B32" s="497" t="s">
        <v>255</v>
      </c>
      <c r="C32" s="348"/>
      <c r="D32" s="349">
        <v>3</v>
      </c>
      <c r="E32" s="350"/>
      <c r="F32" s="145">
        <f t="shared" si="32"/>
        <v>90</v>
      </c>
      <c r="G32" s="351">
        <v>3</v>
      </c>
      <c r="H32" s="143">
        <f t="shared" si="35"/>
        <v>42</v>
      </c>
      <c r="I32" s="353">
        <v>6</v>
      </c>
      <c r="J32" s="353">
        <v>30</v>
      </c>
      <c r="K32" s="353">
        <v>6</v>
      </c>
      <c r="L32" s="353"/>
      <c r="M32" s="354"/>
      <c r="N32" s="143">
        <f t="shared" si="34"/>
        <v>6</v>
      </c>
      <c r="O32" s="354"/>
      <c r="P32" s="222">
        <f t="shared" si="36"/>
        <v>42</v>
      </c>
      <c r="Q32" s="352"/>
      <c r="R32" s="354"/>
      <c r="S32" s="352">
        <v>3</v>
      </c>
      <c r="T32" s="354"/>
      <c r="U32" s="352"/>
      <c r="V32" s="354"/>
      <c r="W32" s="352"/>
      <c r="X32" s="354"/>
      <c r="Z32" s="139" t="b">
        <f t="shared" si="4"/>
        <v>1</v>
      </c>
      <c r="AA32" s="139" t="b">
        <f t="shared" si="5"/>
        <v>1</v>
      </c>
      <c r="AB32" s="139" t="b">
        <f t="shared" si="6"/>
        <v>1</v>
      </c>
      <c r="AC32" s="139" t="b">
        <f t="shared" si="7"/>
        <v>1</v>
      </c>
      <c r="AE32" s="139">
        <f t="shared" si="21"/>
        <v>0</v>
      </c>
      <c r="AF32" s="139">
        <f t="shared" si="8"/>
        <v>0</v>
      </c>
      <c r="AG32" s="139">
        <f t="shared" si="9"/>
        <v>42</v>
      </c>
      <c r="AH32" s="139">
        <f t="shared" si="10"/>
        <v>0</v>
      </c>
      <c r="AI32" s="139">
        <f t="shared" si="11"/>
        <v>0</v>
      </c>
      <c r="AJ32" s="139">
        <f t="shared" si="12"/>
        <v>0</v>
      </c>
      <c r="AK32" s="139">
        <f t="shared" si="13"/>
        <v>0</v>
      </c>
      <c r="AL32" s="139">
        <f t="shared" si="14"/>
        <v>0</v>
      </c>
      <c r="AM32" s="139" t="b">
        <f t="shared" si="15"/>
        <v>1</v>
      </c>
    </row>
    <row r="33" spans="1:245" s="343" customFormat="1" ht="24.9" customHeight="1" x14ac:dyDescent="0.3">
      <c r="A33" s="364" t="s">
        <v>78</v>
      </c>
      <c r="B33" s="336" t="s">
        <v>82</v>
      </c>
      <c r="C33" s="337">
        <v>2</v>
      </c>
      <c r="D33" s="338"/>
      <c r="E33" s="339"/>
      <c r="F33" s="145">
        <f t="shared" si="32"/>
        <v>120</v>
      </c>
      <c r="G33" s="340">
        <v>4</v>
      </c>
      <c r="H33" s="143">
        <f t="shared" si="35"/>
        <v>56</v>
      </c>
      <c r="I33" s="341">
        <v>10</v>
      </c>
      <c r="J33" s="341">
        <v>36</v>
      </c>
      <c r="K33" s="341">
        <v>10</v>
      </c>
      <c r="L33" s="341"/>
      <c r="M33" s="335"/>
      <c r="N33" s="143">
        <f t="shared" si="34"/>
        <v>8</v>
      </c>
      <c r="O33" s="335">
        <v>30</v>
      </c>
      <c r="P33" s="222">
        <f t="shared" si="36"/>
        <v>26</v>
      </c>
      <c r="Q33" s="42"/>
      <c r="R33" s="335">
        <v>4</v>
      </c>
      <c r="S33" s="42"/>
      <c r="T33" s="335"/>
      <c r="U33" s="42"/>
      <c r="V33" s="335"/>
      <c r="W33" s="42"/>
      <c r="X33" s="335"/>
      <c r="Y33" s="342"/>
      <c r="Z33" s="139" t="b">
        <f t="shared" si="4"/>
        <v>1</v>
      </c>
      <c r="AA33" s="139" t="b">
        <f t="shared" si="5"/>
        <v>1</v>
      </c>
      <c r="AB33" s="139" t="b">
        <f t="shared" si="6"/>
        <v>1</v>
      </c>
      <c r="AC33" s="139" t="b">
        <f t="shared" si="7"/>
        <v>1</v>
      </c>
      <c r="AD33" s="342"/>
      <c r="AE33" s="139">
        <f t="shared" si="21"/>
        <v>0</v>
      </c>
      <c r="AF33" s="139">
        <f t="shared" si="8"/>
        <v>56</v>
      </c>
      <c r="AG33" s="139">
        <f t="shared" si="9"/>
        <v>0</v>
      </c>
      <c r="AH33" s="139">
        <f t="shared" si="10"/>
        <v>0</v>
      </c>
      <c r="AI33" s="139">
        <f t="shared" si="11"/>
        <v>0</v>
      </c>
      <c r="AJ33" s="139">
        <f t="shared" si="12"/>
        <v>0</v>
      </c>
      <c r="AK33" s="139">
        <f t="shared" si="13"/>
        <v>0</v>
      </c>
      <c r="AL33" s="139">
        <f t="shared" si="14"/>
        <v>0</v>
      </c>
      <c r="AM33" s="139" t="b">
        <f t="shared" si="15"/>
        <v>1</v>
      </c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  <c r="BU33" s="342"/>
      <c r="BV33" s="342"/>
      <c r="BW33" s="342"/>
      <c r="BX33" s="342"/>
      <c r="BY33" s="342"/>
      <c r="BZ33" s="342"/>
      <c r="CA33" s="342"/>
      <c r="CB33" s="342"/>
      <c r="CC33" s="342"/>
      <c r="CD33" s="342"/>
      <c r="CE33" s="342"/>
      <c r="CF33" s="342"/>
      <c r="CG33" s="342"/>
      <c r="CH33" s="342"/>
      <c r="CI33" s="342"/>
      <c r="CJ33" s="342"/>
      <c r="CK33" s="342"/>
      <c r="CL33" s="342"/>
      <c r="CM33" s="342"/>
      <c r="CN33" s="342"/>
      <c r="CO33" s="342"/>
      <c r="CP33" s="342"/>
      <c r="CQ33" s="342"/>
      <c r="CR33" s="342"/>
      <c r="CS33" s="342"/>
      <c r="CT33" s="342"/>
      <c r="CU33" s="342"/>
      <c r="CV33" s="342"/>
      <c r="CW33" s="342"/>
      <c r="CX33" s="342"/>
      <c r="CY33" s="342"/>
      <c r="CZ33" s="342"/>
      <c r="DA33" s="342"/>
      <c r="DB33" s="342"/>
      <c r="DC33" s="342"/>
      <c r="DD33" s="342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2"/>
      <c r="EE33" s="342"/>
      <c r="EF33" s="342"/>
      <c r="EG33" s="342"/>
      <c r="EH33" s="342"/>
      <c r="EI33" s="342"/>
      <c r="EJ33" s="342"/>
      <c r="EK33" s="342"/>
      <c r="EL33" s="342"/>
      <c r="EM33" s="342"/>
      <c r="EN33" s="342"/>
      <c r="EO33" s="342"/>
      <c r="EP33" s="342"/>
      <c r="EQ33" s="342"/>
      <c r="ER33" s="342"/>
      <c r="ES33" s="342"/>
      <c r="ET33" s="342"/>
      <c r="EU33" s="342"/>
      <c r="EV33" s="342"/>
      <c r="EW33" s="342"/>
      <c r="EX33" s="342"/>
      <c r="EY33" s="342"/>
      <c r="EZ33" s="342"/>
      <c r="FA33" s="342"/>
      <c r="FB33" s="342"/>
      <c r="FC33" s="342"/>
      <c r="FD33" s="342"/>
      <c r="FE33" s="342"/>
      <c r="FF33" s="342"/>
      <c r="FG33" s="342"/>
      <c r="FH33" s="342"/>
      <c r="FI33" s="342"/>
      <c r="FJ33" s="342"/>
      <c r="FK33" s="342"/>
      <c r="FL33" s="342"/>
      <c r="FM33" s="342"/>
      <c r="FN33" s="342"/>
      <c r="FO33" s="342"/>
      <c r="FP33" s="342"/>
      <c r="FQ33" s="342"/>
      <c r="FR33" s="342"/>
      <c r="FS33" s="342"/>
      <c r="FT33" s="342"/>
      <c r="FU33" s="342"/>
      <c r="FV33" s="342"/>
      <c r="FW33" s="342"/>
      <c r="FX33" s="342"/>
      <c r="FY33" s="342"/>
      <c r="FZ33" s="342"/>
      <c r="GA33" s="342"/>
      <c r="GB33" s="342"/>
      <c r="GC33" s="342"/>
      <c r="GD33" s="342"/>
      <c r="GE33" s="342"/>
      <c r="GF33" s="342"/>
      <c r="GG33" s="342"/>
      <c r="GH33" s="342"/>
      <c r="GI33" s="342"/>
      <c r="GJ33" s="342"/>
      <c r="GK33" s="342"/>
      <c r="GL33" s="342"/>
      <c r="GM33" s="342"/>
      <c r="GN33" s="342"/>
      <c r="GO33" s="342"/>
      <c r="GP33" s="342"/>
      <c r="GQ33" s="342"/>
      <c r="GR33" s="342"/>
      <c r="GS33" s="342"/>
      <c r="GT33" s="342"/>
      <c r="GU33" s="342"/>
      <c r="GV33" s="342"/>
      <c r="GW33" s="342"/>
      <c r="GX33" s="342"/>
      <c r="GY33" s="342"/>
      <c r="GZ33" s="342"/>
      <c r="HA33" s="342"/>
      <c r="HB33" s="342"/>
      <c r="HC33" s="342"/>
      <c r="HD33" s="342"/>
      <c r="HE33" s="342"/>
      <c r="HF33" s="342"/>
      <c r="HG33" s="342"/>
      <c r="HH33" s="342"/>
      <c r="HI33" s="342"/>
      <c r="HJ33" s="342"/>
      <c r="HK33" s="342"/>
      <c r="HL33" s="342"/>
      <c r="HM33" s="342"/>
      <c r="HN33" s="342"/>
      <c r="HO33" s="342"/>
      <c r="HP33" s="342"/>
      <c r="HQ33" s="342"/>
      <c r="HR33" s="342"/>
      <c r="HS33" s="342"/>
      <c r="HT33" s="342"/>
      <c r="HU33" s="342"/>
      <c r="HV33" s="342"/>
      <c r="HW33" s="342"/>
      <c r="HX33" s="342"/>
      <c r="HY33" s="342"/>
      <c r="HZ33" s="342"/>
      <c r="IA33" s="342"/>
      <c r="IB33" s="342"/>
      <c r="IC33" s="342"/>
      <c r="ID33" s="342"/>
      <c r="IE33" s="342"/>
      <c r="IF33" s="342"/>
      <c r="IG33" s="342"/>
      <c r="IH33" s="342"/>
      <c r="II33" s="342"/>
      <c r="IJ33" s="342"/>
      <c r="IK33" s="342"/>
    </row>
    <row r="34" spans="1:245" s="123" customFormat="1" ht="18" x14ac:dyDescent="0.3">
      <c r="A34" s="364" t="s">
        <v>79</v>
      </c>
      <c r="B34" s="190" t="s">
        <v>49</v>
      </c>
      <c r="C34" s="146">
        <v>2</v>
      </c>
      <c r="D34" s="86"/>
      <c r="E34" s="185"/>
      <c r="F34" s="145">
        <f t="shared" si="32"/>
        <v>180</v>
      </c>
      <c r="G34" s="142">
        <v>6</v>
      </c>
      <c r="H34" s="143">
        <f t="shared" si="35"/>
        <v>84</v>
      </c>
      <c r="I34" s="341">
        <v>12</v>
      </c>
      <c r="J34" s="341">
        <v>60</v>
      </c>
      <c r="K34" s="341">
        <v>12</v>
      </c>
      <c r="L34" s="103"/>
      <c r="M34" s="240"/>
      <c r="N34" s="143">
        <f t="shared" si="34"/>
        <v>12</v>
      </c>
      <c r="O34" s="144">
        <v>30</v>
      </c>
      <c r="P34" s="222">
        <f t="shared" si="36"/>
        <v>54</v>
      </c>
      <c r="Q34" s="42">
        <v>3</v>
      </c>
      <c r="R34" s="335">
        <v>3</v>
      </c>
      <c r="S34" s="143"/>
      <c r="T34" s="144"/>
      <c r="U34" s="143"/>
      <c r="V34" s="144"/>
      <c r="W34" s="143"/>
      <c r="X34" s="144"/>
      <c r="Y34" s="119"/>
      <c r="Z34" s="139" t="b">
        <f t="shared" si="4"/>
        <v>1</v>
      </c>
      <c r="AA34" s="139" t="b">
        <f t="shared" si="5"/>
        <v>1</v>
      </c>
      <c r="AB34" s="139" t="b">
        <f t="shared" si="6"/>
        <v>1</v>
      </c>
      <c r="AC34" s="139" t="b">
        <f t="shared" si="7"/>
        <v>1</v>
      </c>
      <c r="AD34" s="119"/>
      <c r="AE34" s="139">
        <f t="shared" si="21"/>
        <v>42</v>
      </c>
      <c r="AF34" s="139">
        <f t="shared" si="8"/>
        <v>42</v>
      </c>
      <c r="AG34" s="139">
        <f t="shared" si="9"/>
        <v>0</v>
      </c>
      <c r="AH34" s="139">
        <f t="shared" si="10"/>
        <v>0</v>
      </c>
      <c r="AI34" s="139">
        <f t="shared" si="11"/>
        <v>0</v>
      </c>
      <c r="AJ34" s="139">
        <f t="shared" si="12"/>
        <v>0</v>
      </c>
      <c r="AK34" s="139">
        <f t="shared" si="13"/>
        <v>0</v>
      </c>
      <c r="AL34" s="139">
        <f t="shared" si="14"/>
        <v>0</v>
      </c>
      <c r="AM34" s="139" t="b">
        <f t="shared" si="15"/>
        <v>1</v>
      </c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</row>
    <row r="35" spans="1:245" s="147" customFormat="1" ht="24.9" customHeight="1" x14ac:dyDescent="0.3">
      <c r="A35" s="333" t="s">
        <v>80</v>
      </c>
      <c r="B35" s="190" t="s">
        <v>163</v>
      </c>
      <c r="C35" s="146"/>
      <c r="D35" s="141">
        <v>2</v>
      </c>
      <c r="E35" s="184"/>
      <c r="F35" s="145">
        <f t="shared" si="32"/>
        <v>120</v>
      </c>
      <c r="G35" s="142">
        <v>4</v>
      </c>
      <c r="H35" s="143">
        <f t="shared" si="35"/>
        <v>56</v>
      </c>
      <c r="I35" s="103">
        <v>16</v>
      </c>
      <c r="J35" s="103">
        <v>24</v>
      </c>
      <c r="K35" s="103">
        <v>16</v>
      </c>
      <c r="L35" s="103"/>
      <c r="M35" s="144"/>
      <c r="N35" s="143">
        <f t="shared" si="34"/>
        <v>8</v>
      </c>
      <c r="O35" s="144"/>
      <c r="P35" s="222">
        <f t="shared" si="36"/>
        <v>56</v>
      </c>
      <c r="Q35" s="143"/>
      <c r="R35" s="144">
        <v>4</v>
      </c>
      <c r="S35" s="143"/>
      <c r="T35" s="144"/>
      <c r="U35" s="143"/>
      <c r="V35" s="144"/>
      <c r="W35" s="143"/>
      <c r="X35" s="144"/>
      <c r="Y35" s="139"/>
      <c r="Z35" s="139" t="b">
        <f t="shared" si="4"/>
        <v>1</v>
      </c>
      <c r="AA35" s="139" t="b">
        <f t="shared" si="5"/>
        <v>1</v>
      </c>
      <c r="AB35" s="139" t="b">
        <f t="shared" si="6"/>
        <v>1</v>
      </c>
      <c r="AC35" s="139" t="b">
        <f t="shared" si="7"/>
        <v>1</v>
      </c>
      <c r="AD35" s="139"/>
      <c r="AE35" s="139">
        <f t="shared" si="21"/>
        <v>0</v>
      </c>
      <c r="AF35" s="139">
        <f t="shared" si="8"/>
        <v>56</v>
      </c>
      <c r="AG35" s="139">
        <f t="shared" si="9"/>
        <v>0</v>
      </c>
      <c r="AH35" s="139">
        <f t="shared" si="10"/>
        <v>0</v>
      </c>
      <c r="AI35" s="139">
        <f t="shared" si="11"/>
        <v>0</v>
      </c>
      <c r="AJ35" s="139">
        <f t="shared" si="12"/>
        <v>0</v>
      </c>
      <c r="AK35" s="139">
        <f t="shared" si="13"/>
        <v>0</v>
      </c>
      <c r="AL35" s="139">
        <f t="shared" si="14"/>
        <v>0</v>
      </c>
      <c r="AM35" s="139" t="b">
        <f t="shared" si="15"/>
        <v>1</v>
      </c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</row>
    <row r="36" spans="1:245" s="147" customFormat="1" ht="24.9" customHeight="1" x14ac:dyDescent="0.3">
      <c r="A36" s="333" t="s">
        <v>130</v>
      </c>
      <c r="B36" s="336" t="s">
        <v>89</v>
      </c>
      <c r="C36" s="344">
        <v>1</v>
      </c>
      <c r="D36" s="141"/>
      <c r="E36" s="184"/>
      <c r="F36" s="145">
        <f t="shared" si="32"/>
        <v>150</v>
      </c>
      <c r="G36" s="340">
        <v>5</v>
      </c>
      <c r="H36" s="143">
        <f t="shared" si="35"/>
        <v>70</v>
      </c>
      <c r="I36" s="341">
        <v>20</v>
      </c>
      <c r="J36" s="341">
        <v>36</v>
      </c>
      <c r="K36" s="341">
        <v>14</v>
      </c>
      <c r="L36" s="341"/>
      <c r="M36" s="335"/>
      <c r="N36" s="143">
        <f t="shared" si="34"/>
        <v>10</v>
      </c>
      <c r="O36" s="335">
        <v>30</v>
      </c>
      <c r="P36" s="222">
        <f t="shared" si="36"/>
        <v>40</v>
      </c>
      <c r="Q36" s="42">
        <v>5</v>
      </c>
      <c r="R36" s="144"/>
      <c r="S36" s="41"/>
      <c r="T36" s="144"/>
      <c r="U36" s="143"/>
      <c r="V36" s="144"/>
      <c r="W36" s="143"/>
      <c r="X36" s="144"/>
      <c r="Y36" s="139"/>
      <c r="Z36" s="139" t="b">
        <f t="shared" si="4"/>
        <v>1</v>
      </c>
      <c r="AA36" s="139" t="b">
        <f t="shared" si="5"/>
        <v>1</v>
      </c>
      <c r="AB36" s="139" t="b">
        <f t="shared" si="6"/>
        <v>1</v>
      </c>
      <c r="AC36" s="139" t="b">
        <f t="shared" si="7"/>
        <v>1</v>
      </c>
      <c r="AD36" s="139"/>
      <c r="AE36" s="139">
        <f t="shared" si="21"/>
        <v>70</v>
      </c>
      <c r="AF36" s="139">
        <f t="shared" si="8"/>
        <v>0</v>
      </c>
      <c r="AG36" s="139">
        <f t="shared" si="9"/>
        <v>0</v>
      </c>
      <c r="AH36" s="139">
        <f t="shared" si="10"/>
        <v>0</v>
      </c>
      <c r="AI36" s="139">
        <f t="shared" si="11"/>
        <v>0</v>
      </c>
      <c r="AJ36" s="139">
        <f t="shared" si="12"/>
        <v>0</v>
      </c>
      <c r="AK36" s="139">
        <f t="shared" si="13"/>
        <v>0</v>
      </c>
      <c r="AL36" s="139">
        <f t="shared" si="14"/>
        <v>0</v>
      </c>
      <c r="AM36" s="139" t="b">
        <f t="shared" si="15"/>
        <v>1</v>
      </c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A36" s="139"/>
      <c r="FB36" s="139"/>
      <c r="FC36" s="139"/>
      <c r="FD36" s="139"/>
      <c r="FE36" s="139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  <c r="GN36" s="139"/>
      <c r="GO36" s="139"/>
      <c r="GP36" s="139"/>
      <c r="GQ36" s="139"/>
      <c r="GR36" s="139"/>
      <c r="GS36" s="139"/>
      <c r="GT36" s="139"/>
      <c r="GU36" s="139"/>
      <c r="GV36" s="139"/>
      <c r="GW36" s="139"/>
      <c r="GX36" s="139"/>
      <c r="GY36" s="139"/>
      <c r="GZ36" s="139"/>
      <c r="HA36" s="139"/>
      <c r="HB36" s="139"/>
      <c r="HC36" s="139"/>
      <c r="HD36" s="139"/>
      <c r="HE36" s="139"/>
      <c r="HF36" s="139"/>
      <c r="HG36" s="139"/>
      <c r="HH36" s="139"/>
      <c r="HI36" s="139"/>
      <c r="HJ36" s="139"/>
      <c r="HK36" s="139"/>
      <c r="HL36" s="139"/>
      <c r="HM36" s="139"/>
      <c r="HN36" s="139"/>
      <c r="HO36" s="139"/>
      <c r="HP36" s="139"/>
      <c r="HQ36" s="139"/>
      <c r="HR36" s="139"/>
      <c r="HS36" s="139"/>
      <c r="HT36" s="139"/>
      <c r="HU36" s="139"/>
      <c r="HV36" s="139"/>
      <c r="HW36" s="139"/>
      <c r="HX36" s="139"/>
      <c r="HY36" s="139"/>
      <c r="HZ36" s="139"/>
      <c r="IA36" s="139"/>
      <c r="IB36" s="139"/>
      <c r="IC36" s="139"/>
      <c r="ID36" s="139"/>
      <c r="IE36" s="139"/>
      <c r="IF36" s="139"/>
      <c r="IG36" s="139"/>
      <c r="IH36" s="139"/>
      <c r="II36" s="139"/>
      <c r="IJ36" s="139"/>
      <c r="IK36" s="139"/>
    </row>
    <row r="37" spans="1:245" s="147" customFormat="1" ht="24.9" customHeight="1" x14ac:dyDescent="0.3">
      <c r="A37" s="333" t="s">
        <v>64</v>
      </c>
      <c r="B37" s="190" t="s">
        <v>146</v>
      </c>
      <c r="C37" s="96">
        <v>3</v>
      </c>
      <c r="D37" s="141">
        <v>2</v>
      </c>
      <c r="E37" s="184"/>
      <c r="F37" s="145">
        <f t="shared" si="32"/>
        <v>180</v>
      </c>
      <c r="G37" s="142">
        <v>6</v>
      </c>
      <c r="H37" s="143">
        <f t="shared" si="35"/>
        <v>84</v>
      </c>
      <c r="I37" s="103">
        <v>20</v>
      </c>
      <c r="J37" s="103">
        <v>40</v>
      </c>
      <c r="K37" s="103">
        <v>14</v>
      </c>
      <c r="L37" s="103">
        <v>10</v>
      </c>
      <c r="M37" s="144"/>
      <c r="N37" s="143">
        <f t="shared" si="34"/>
        <v>12</v>
      </c>
      <c r="O37" s="144">
        <v>30</v>
      </c>
      <c r="P37" s="222">
        <f t="shared" si="36"/>
        <v>54</v>
      </c>
      <c r="Q37" s="143"/>
      <c r="R37" s="335">
        <v>3</v>
      </c>
      <c r="S37" s="42">
        <v>3</v>
      </c>
      <c r="T37" s="144"/>
      <c r="U37" s="143"/>
      <c r="V37" s="144"/>
      <c r="W37" s="143"/>
      <c r="X37" s="144"/>
      <c r="Y37" s="139"/>
      <c r="Z37" s="139" t="b">
        <f t="shared" si="4"/>
        <v>1</v>
      </c>
      <c r="AA37" s="139" t="b">
        <f t="shared" si="5"/>
        <v>1</v>
      </c>
      <c r="AB37" s="139" t="b">
        <f t="shared" si="6"/>
        <v>1</v>
      </c>
      <c r="AC37" s="139" t="b">
        <f t="shared" si="7"/>
        <v>1</v>
      </c>
      <c r="AD37" s="139"/>
      <c r="AE37" s="139">
        <f t="shared" si="21"/>
        <v>0</v>
      </c>
      <c r="AF37" s="139">
        <f t="shared" si="8"/>
        <v>42</v>
      </c>
      <c r="AG37" s="139">
        <f t="shared" si="9"/>
        <v>42</v>
      </c>
      <c r="AH37" s="139">
        <f t="shared" si="10"/>
        <v>0</v>
      </c>
      <c r="AI37" s="139">
        <f t="shared" si="11"/>
        <v>0</v>
      </c>
      <c r="AJ37" s="139">
        <f t="shared" si="12"/>
        <v>0</v>
      </c>
      <c r="AK37" s="139">
        <f t="shared" si="13"/>
        <v>0</v>
      </c>
      <c r="AL37" s="139">
        <f t="shared" si="14"/>
        <v>0</v>
      </c>
      <c r="AM37" s="139" t="b">
        <f t="shared" si="15"/>
        <v>1</v>
      </c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</row>
    <row r="38" spans="1:245" s="139" customFormat="1" ht="24.9" customHeight="1" x14ac:dyDescent="0.3">
      <c r="A38" s="364" t="s">
        <v>65</v>
      </c>
      <c r="B38" s="190" t="s">
        <v>50</v>
      </c>
      <c r="C38" s="146">
        <v>2</v>
      </c>
      <c r="D38" s="141"/>
      <c r="E38" s="184"/>
      <c r="F38" s="145">
        <f t="shared" si="32"/>
        <v>120</v>
      </c>
      <c r="G38" s="142">
        <v>4</v>
      </c>
      <c r="H38" s="143">
        <f t="shared" si="35"/>
        <v>56</v>
      </c>
      <c r="I38" s="220">
        <v>6</v>
      </c>
      <c r="J38" s="220">
        <v>38</v>
      </c>
      <c r="K38" s="220">
        <v>12</v>
      </c>
      <c r="L38" s="220"/>
      <c r="M38" s="144"/>
      <c r="N38" s="143">
        <f t="shared" si="34"/>
        <v>8</v>
      </c>
      <c r="O38" s="144">
        <v>30</v>
      </c>
      <c r="P38" s="222">
        <f t="shared" si="36"/>
        <v>26</v>
      </c>
      <c r="Q38" s="143"/>
      <c r="R38" s="144">
        <v>4</v>
      </c>
      <c r="S38" s="143"/>
      <c r="T38" s="144"/>
      <c r="U38" s="143"/>
      <c r="V38" s="144"/>
      <c r="W38" s="143"/>
      <c r="X38" s="144"/>
      <c r="Z38" s="139" t="b">
        <f t="shared" si="4"/>
        <v>1</v>
      </c>
      <c r="AA38" s="139" t="b">
        <f t="shared" si="5"/>
        <v>1</v>
      </c>
      <c r="AB38" s="139" t="b">
        <f t="shared" si="6"/>
        <v>1</v>
      </c>
      <c r="AC38" s="139" t="b">
        <f t="shared" si="7"/>
        <v>1</v>
      </c>
      <c r="AE38" s="139">
        <f t="shared" si="21"/>
        <v>0</v>
      </c>
      <c r="AF38" s="139">
        <f t="shared" si="8"/>
        <v>56</v>
      </c>
      <c r="AG38" s="139">
        <f t="shared" si="9"/>
        <v>0</v>
      </c>
      <c r="AH38" s="139">
        <f t="shared" si="10"/>
        <v>0</v>
      </c>
      <c r="AI38" s="139">
        <f t="shared" si="11"/>
        <v>0</v>
      </c>
      <c r="AJ38" s="139">
        <f t="shared" si="12"/>
        <v>0</v>
      </c>
      <c r="AK38" s="139">
        <f t="shared" si="13"/>
        <v>0</v>
      </c>
      <c r="AL38" s="139">
        <f t="shared" si="14"/>
        <v>0</v>
      </c>
      <c r="AM38" s="139" t="b">
        <f t="shared" si="15"/>
        <v>1</v>
      </c>
    </row>
    <row r="39" spans="1:245" s="139" customFormat="1" ht="36" x14ac:dyDescent="0.3">
      <c r="A39" s="364" t="s">
        <v>66</v>
      </c>
      <c r="B39" s="190" t="s">
        <v>155</v>
      </c>
      <c r="C39" s="45">
        <v>3</v>
      </c>
      <c r="D39" s="141"/>
      <c r="E39" s="184"/>
      <c r="F39" s="145">
        <f t="shared" si="32"/>
        <v>180</v>
      </c>
      <c r="G39" s="142">
        <v>6</v>
      </c>
      <c r="H39" s="143">
        <f t="shared" si="35"/>
        <v>84</v>
      </c>
      <c r="I39" s="103">
        <v>8</v>
      </c>
      <c r="J39" s="103"/>
      <c r="K39" s="103"/>
      <c r="L39" s="103">
        <v>76</v>
      </c>
      <c r="M39" s="144"/>
      <c r="N39" s="143">
        <f t="shared" si="34"/>
        <v>12</v>
      </c>
      <c r="O39" s="144">
        <v>30</v>
      </c>
      <c r="P39" s="222">
        <f t="shared" si="36"/>
        <v>54</v>
      </c>
      <c r="Q39" s="143"/>
      <c r="R39" s="335">
        <v>4</v>
      </c>
      <c r="S39" s="42">
        <v>2</v>
      </c>
      <c r="T39" s="241"/>
      <c r="U39" s="143"/>
      <c r="V39" s="144"/>
      <c r="W39" s="143"/>
      <c r="X39" s="144"/>
      <c r="Z39" s="139" t="b">
        <f t="shared" si="4"/>
        <v>1</v>
      </c>
      <c r="AA39" s="139" t="b">
        <f t="shared" si="5"/>
        <v>1</v>
      </c>
      <c r="AB39" s="139" t="b">
        <f t="shared" si="6"/>
        <v>1</v>
      </c>
      <c r="AC39" s="139" t="b">
        <f t="shared" si="7"/>
        <v>1</v>
      </c>
      <c r="AE39" s="139">
        <f t="shared" si="21"/>
        <v>0</v>
      </c>
      <c r="AF39" s="139">
        <f t="shared" si="8"/>
        <v>56</v>
      </c>
      <c r="AG39" s="139">
        <f t="shared" si="9"/>
        <v>28</v>
      </c>
      <c r="AH39" s="139">
        <f t="shared" si="10"/>
        <v>0</v>
      </c>
      <c r="AI39" s="139">
        <f t="shared" si="11"/>
        <v>0</v>
      </c>
      <c r="AJ39" s="139">
        <f t="shared" si="12"/>
        <v>0</v>
      </c>
      <c r="AK39" s="139">
        <f t="shared" si="13"/>
        <v>0</v>
      </c>
      <c r="AL39" s="139">
        <f t="shared" si="14"/>
        <v>0</v>
      </c>
      <c r="AM39" s="139" t="b">
        <f t="shared" si="15"/>
        <v>1</v>
      </c>
    </row>
    <row r="40" spans="1:245" s="139" customFormat="1" ht="24.9" customHeight="1" x14ac:dyDescent="0.3">
      <c r="A40" s="364" t="s">
        <v>67</v>
      </c>
      <c r="B40" s="190" t="s">
        <v>257</v>
      </c>
      <c r="C40" s="146">
        <v>3</v>
      </c>
      <c r="D40" s="141"/>
      <c r="E40" s="184"/>
      <c r="F40" s="145">
        <f t="shared" si="32"/>
        <v>150</v>
      </c>
      <c r="G40" s="142">
        <v>5</v>
      </c>
      <c r="H40" s="143">
        <f t="shared" si="35"/>
        <v>70</v>
      </c>
      <c r="I40" s="103">
        <v>16</v>
      </c>
      <c r="J40" s="103">
        <v>38</v>
      </c>
      <c r="K40" s="103">
        <v>16</v>
      </c>
      <c r="L40" s="103"/>
      <c r="M40" s="144"/>
      <c r="N40" s="143">
        <f t="shared" si="34"/>
        <v>10</v>
      </c>
      <c r="O40" s="144">
        <v>30</v>
      </c>
      <c r="P40" s="222">
        <f t="shared" si="36"/>
        <v>40</v>
      </c>
      <c r="Q40" s="143"/>
      <c r="R40" s="144"/>
      <c r="S40" s="42">
        <v>5</v>
      </c>
      <c r="T40" s="335"/>
      <c r="U40" s="143"/>
      <c r="V40" s="144"/>
      <c r="W40" s="143"/>
      <c r="X40" s="144"/>
      <c r="Z40" s="139" t="b">
        <f t="shared" si="4"/>
        <v>1</v>
      </c>
      <c r="AA40" s="139" t="b">
        <f t="shared" si="5"/>
        <v>1</v>
      </c>
      <c r="AB40" s="139" t="b">
        <f t="shared" si="6"/>
        <v>1</v>
      </c>
      <c r="AC40" s="139" t="b">
        <f t="shared" si="7"/>
        <v>1</v>
      </c>
      <c r="AE40" s="139">
        <f t="shared" si="21"/>
        <v>0</v>
      </c>
      <c r="AF40" s="139">
        <f t="shared" si="8"/>
        <v>0</v>
      </c>
      <c r="AG40" s="139">
        <f t="shared" si="9"/>
        <v>70</v>
      </c>
      <c r="AH40" s="139">
        <f t="shared" si="10"/>
        <v>0</v>
      </c>
      <c r="AI40" s="139">
        <f t="shared" si="11"/>
        <v>0</v>
      </c>
      <c r="AJ40" s="139">
        <f t="shared" si="12"/>
        <v>0</v>
      </c>
      <c r="AK40" s="139">
        <f t="shared" si="13"/>
        <v>0</v>
      </c>
      <c r="AL40" s="139">
        <f t="shared" si="14"/>
        <v>0</v>
      </c>
      <c r="AM40" s="139" t="b">
        <f t="shared" si="15"/>
        <v>1</v>
      </c>
    </row>
    <row r="41" spans="1:245" s="203" customFormat="1" ht="24.9" customHeight="1" x14ac:dyDescent="0.3">
      <c r="A41" s="364" t="s">
        <v>68</v>
      </c>
      <c r="B41" s="190" t="s">
        <v>83</v>
      </c>
      <c r="C41" s="146">
        <v>3</v>
      </c>
      <c r="D41" s="141"/>
      <c r="E41" s="184"/>
      <c r="F41" s="145">
        <f t="shared" si="32"/>
        <v>150</v>
      </c>
      <c r="G41" s="26">
        <v>5</v>
      </c>
      <c r="H41" s="143">
        <f t="shared" si="35"/>
        <v>70</v>
      </c>
      <c r="I41" s="103">
        <v>16</v>
      </c>
      <c r="J41" s="103">
        <v>38</v>
      </c>
      <c r="K41" s="103">
        <v>16</v>
      </c>
      <c r="L41" s="103"/>
      <c r="M41" s="144"/>
      <c r="N41" s="143">
        <f t="shared" si="34"/>
        <v>10</v>
      </c>
      <c r="O41" s="144">
        <v>30</v>
      </c>
      <c r="P41" s="222">
        <f t="shared" si="36"/>
        <v>40</v>
      </c>
      <c r="Q41" s="143"/>
      <c r="R41" s="144"/>
      <c r="S41" s="44">
        <v>5</v>
      </c>
      <c r="T41" s="43"/>
      <c r="U41" s="143"/>
      <c r="V41" s="144"/>
      <c r="W41" s="143"/>
      <c r="X41" s="144"/>
      <c r="Y41" s="202"/>
      <c r="Z41" s="139" t="b">
        <f t="shared" si="4"/>
        <v>1</v>
      </c>
      <c r="AA41" s="139" t="b">
        <f t="shared" si="5"/>
        <v>1</v>
      </c>
      <c r="AB41" s="139" t="b">
        <f t="shared" si="6"/>
        <v>1</v>
      </c>
      <c r="AC41" s="139" t="b">
        <f t="shared" si="7"/>
        <v>1</v>
      </c>
      <c r="AD41" s="202"/>
      <c r="AE41" s="139">
        <f t="shared" si="21"/>
        <v>0</v>
      </c>
      <c r="AF41" s="139">
        <f t="shared" si="8"/>
        <v>0</v>
      </c>
      <c r="AG41" s="139">
        <f t="shared" si="9"/>
        <v>70</v>
      </c>
      <c r="AH41" s="139">
        <f t="shared" si="10"/>
        <v>0</v>
      </c>
      <c r="AI41" s="139">
        <f t="shared" si="11"/>
        <v>0</v>
      </c>
      <c r="AJ41" s="139">
        <f t="shared" si="12"/>
        <v>0</v>
      </c>
      <c r="AK41" s="139">
        <f t="shared" si="13"/>
        <v>0</v>
      </c>
      <c r="AL41" s="139">
        <f t="shared" si="14"/>
        <v>0</v>
      </c>
      <c r="AM41" s="139" t="b">
        <f t="shared" si="15"/>
        <v>1</v>
      </c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202"/>
      <c r="DH41" s="202"/>
      <c r="DI41" s="202"/>
      <c r="DJ41" s="202"/>
      <c r="DK41" s="202"/>
      <c r="DL41" s="202"/>
      <c r="DM41" s="202"/>
      <c r="DN41" s="202"/>
      <c r="DO41" s="202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2"/>
      <c r="EF41" s="202"/>
      <c r="EG41" s="202"/>
      <c r="EH41" s="202"/>
      <c r="EI41" s="202"/>
      <c r="EJ41" s="202"/>
      <c r="EK41" s="202"/>
      <c r="EL41" s="202"/>
      <c r="EM41" s="202"/>
      <c r="EN41" s="202"/>
      <c r="EO41" s="202"/>
      <c r="EP41" s="202"/>
      <c r="EQ41" s="202"/>
      <c r="ER41" s="202"/>
      <c r="ES41" s="202"/>
      <c r="ET41" s="202"/>
      <c r="EU41" s="202"/>
      <c r="EV41" s="202"/>
      <c r="EW41" s="202"/>
      <c r="EX41" s="202"/>
      <c r="EY41" s="202"/>
      <c r="EZ41" s="202"/>
      <c r="FA41" s="202"/>
      <c r="FB41" s="202"/>
      <c r="FC41" s="202"/>
      <c r="FD41" s="202"/>
      <c r="FE41" s="202"/>
      <c r="FF41" s="202"/>
      <c r="FG41" s="202"/>
      <c r="FH41" s="202"/>
      <c r="FI41" s="202"/>
      <c r="FJ41" s="202"/>
      <c r="FK41" s="202"/>
      <c r="FL41" s="202"/>
      <c r="FM41" s="202"/>
      <c r="FN41" s="202"/>
      <c r="FO41" s="202"/>
      <c r="FP41" s="202"/>
      <c r="FQ41" s="202"/>
      <c r="FR41" s="202"/>
      <c r="FS41" s="202"/>
      <c r="FT41" s="202"/>
      <c r="FU41" s="202"/>
      <c r="FV41" s="202"/>
      <c r="FW41" s="202"/>
      <c r="FX41" s="202"/>
      <c r="FY41" s="202"/>
      <c r="FZ41" s="202"/>
      <c r="GA41" s="202"/>
      <c r="GB41" s="202"/>
      <c r="GC41" s="202"/>
      <c r="GD41" s="202"/>
      <c r="GE41" s="202"/>
      <c r="GF41" s="202"/>
      <c r="GG41" s="202"/>
      <c r="GH41" s="202"/>
      <c r="GI41" s="202"/>
      <c r="GJ41" s="202"/>
      <c r="GK41" s="202"/>
      <c r="GL41" s="202"/>
      <c r="GM41" s="202"/>
      <c r="GN41" s="202"/>
      <c r="GO41" s="202"/>
      <c r="GP41" s="202"/>
      <c r="GQ41" s="202"/>
      <c r="GR41" s="202"/>
      <c r="GS41" s="202"/>
      <c r="GT41" s="202"/>
      <c r="GU41" s="202"/>
      <c r="GV41" s="202"/>
      <c r="GW41" s="202"/>
      <c r="GX41" s="202"/>
      <c r="GY41" s="202"/>
      <c r="GZ41" s="202"/>
      <c r="HA41" s="202"/>
      <c r="HB41" s="202"/>
      <c r="HC41" s="202"/>
      <c r="HD41" s="202"/>
      <c r="HE41" s="202"/>
      <c r="HF41" s="202"/>
      <c r="HG41" s="202"/>
      <c r="HH41" s="202"/>
      <c r="HI41" s="202"/>
      <c r="HJ41" s="202"/>
      <c r="HK41" s="202"/>
      <c r="HL41" s="202"/>
      <c r="HM41" s="202"/>
      <c r="HN41" s="202"/>
      <c r="HO41" s="202"/>
      <c r="HP41" s="202"/>
      <c r="HQ41" s="202"/>
      <c r="HR41" s="202"/>
      <c r="HS41" s="202"/>
      <c r="HT41" s="202"/>
      <c r="HU41" s="202"/>
      <c r="HV41" s="202"/>
      <c r="HW41" s="202"/>
      <c r="HX41" s="202"/>
      <c r="HY41" s="202"/>
      <c r="HZ41" s="202"/>
      <c r="IA41" s="202"/>
      <c r="IB41" s="202"/>
      <c r="IC41" s="202"/>
      <c r="ID41" s="202"/>
      <c r="IE41" s="202"/>
      <c r="IF41" s="202"/>
      <c r="IG41" s="202"/>
      <c r="IH41" s="202"/>
      <c r="II41" s="202"/>
      <c r="IJ41" s="202"/>
      <c r="IK41" s="202"/>
    </row>
    <row r="42" spans="1:245" s="360" customFormat="1" ht="24.9" customHeight="1" x14ac:dyDescent="0.3">
      <c r="A42" s="364" t="s">
        <v>69</v>
      </c>
      <c r="B42" s="190" t="s">
        <v>48</v>
      </c>
      <c r="C42" s="362"/>
      <c r="D42" s="347">
        <v>4</v>
      </c>
      <c r="E42" s="373"/>
      <c r="F42" s="145">
        <f t="shared" si="32"/>
        <v>120</v>
      </c>
      <c r="G42" s="142">
        <v>4</v>
      </c>
      <c r="H42" s="143">
        <f t="shared" si="35"/>
        <v>56</v>
      </c>
      <c r="I42" s="103">
        <v>14</v>
      </c>
      <c r="J42" s="103">
        <v>28</v>
      </c>
      <c r="K42" s="103">
        <v>14</v>
      </c>
      <c r="L42" s="103"/>
      <c r="M42" s="144"/>
      <c r="N42" s="143">
        <f t="shared" si="34"/>
        <v>8</v>
      </c>
      <c r="O42" s="144"/>
      <c r="P42" s="222">
        <f t="shared" si="36"/>
        <v>56</v>
      </c>
      <c r="Q42" s="143"/>
      <c r="R42" s="144"/>
      <c r="S42" s="374"/>
      <c r="T42" s="375">
        <v>4</v>
      </c>
      <c r="U42" s="374"/>
      <c r="V42" s="375"/>
      <c r="W42" s="374"/>
      <c r="X42" s="375"/>
      <c r="Y42" s="376"/>
      <c r="Z42" s="139" t="b">
        <f t="shared" si="4"/>
        <v>1</v>
      </c>
      <c r="AA42" s="139" t="b">
        <f t="shared" si="5"/>
        <v>1</v>
      </c>
      <c r="AB42" s="139" t="b">
        <f t="shared" si="6"/>
        <v>1</v>
      </c>
      <c r="AC42" s="139" t="b">
        <f t="shared" si="7"/>
        <v>1</v>
      </c>
      <c r="AD42" s="376"/>
      <c r="AE42" s="139">
        <f t="shared" si="21"/>
        <v>0</v>
      </c>
      <c r="AF42" s="139">
        <f t="shared" si="8"/>
        <v>0</v>
      </c>
      <c r="AG42" s="139">
        <f t="shared" si="9"/>
        <v>0</v>
      </c>
      <c r="AH42" s="139">
        <f t="shared" si="10"/>
        <v>56</v>
      </c>
      <c r="AI42" s="139">
        <f t="shared" si="11"/>
        <v>0</v>
      </c>
      <c r="AJ42" s="139">
        <f t="shared" si="12"/>
        <v>0</v>
      </c>
      <c r="AK42" s="139">
        <f t="shared" si="13"/>
        <v>0</v>
      </c>
      <c r="AL42" s="139">
        <f t="shared" si="14"/>
        <v>0</v>
      </c>
      <c r="AM42" s="139" t="b">
        <f t="shared" si="15"/>
        <v>1</v>
      </c>
      <c r="AN42" s="376"/>
      <c r="AO42" s="376"/>
      <c r="AP42" s="376"/>
      <c r="AQ42" s="376"/>
      <c r="AR42" s="376"/>
      <c r="AS42" s="376"/>
      <c r="AT42" s="376"/>
      <c r="AU42" s="376"/>
      <c r="AV42" s="376"/>
      <c r="AW42" s="376"/>
      <c r="AX42" s="376"/>
      <c r="AY42" s="376"/>
      <c r="AZ42" s="376"/>
      <c r="BA42" s="376"/>
      <c r="BB42" s="376"/>
      <c r="BC42" s="376"/>
      <c r="BD42" s="376"/>
      <c r="BE42" s="376"/>
      <c r="BF42" s="376"/>
      <c r="BG42" s="376"/>
      <c r="BH42" s="376"/>
      <c r="BI42" s="376"/>
      <c r="BJ42" s="376"/>
      <c r="BK42" s="376"/>
      <c r="BL42" s="376"/>
      <c r="BM42" s="376"/>
      <c r="BN42" s="376"/>
      <c r="BO42" s="376"/>
      <c r="BP42" s="376"/>
      <c r="BQ42" s="376"/>
      <c r="BR42" s="376"/>
      <c r="BS42" s="376"/>
      <c r="BT42" s="376"/>
      <c r="BU42" s="376"/>
      <c r="BV42" s="376"/>
      <c r="BW42" s="376"/>
      <c r="BX42" s="376"/>
      <c r="BY42" s="376"/>
      <c r="BZ42" s="376"/>
      <c r="CA42" s="376"/>
      <c r="CB42" s="376"/>
      <c r="CC42" s="376"/>
      <c r="CD42" s="376"/>
      <c r="CE42" s="376"/>
      <c r="CF42" s="376"/>
      <c r="CG42" s="376"/>
      <c r="CH42" s="376"/>
      <c r="CI42" s="376"/>
      <c r="CJ42" s="376"/>
      <c r="CK42" s="376"/>
      <c r="CL42" s="376"/>
      <c r="CM42" s="376"/>
      <c r="CN42" s="376"/>
      <c r="CO42" s="376"/>
      <c r="CP42" s="376"/>
      <c r="CQ42" s="376"/>
      <c r="CR42" s="376"/>
      <c r="CS42" s="376"/>
      <c r="CT42" s="376"/>
      <c r="CU42" s="376"/>
      <c r="CV42" s="376"/>
      <c r="CW42" s="376"/>
      <c r="CX42" s="376"/>
      <c r="CY42" s="376"/>
      <c r="CZ42" s="376"/>
      <c r="DA42" s="376"/>
      <c r="DB42" s="376"/>
      <c r="DC42" s="376"/>
      <c r="DD42" s="376"/>
      <c r="DE42" s="376"/>
      <c r="DF42" s="376"/>
      <c r="DG42" s="376"/>
      <c r="DH42" s="376"/>
      <c r="DI42" s="376"/>
      <c r="DJ42" s="376"/>
      <c r="DK42" s="376"/>
      <c r="DL42" s="376"/>
      <c r="DM42" s="376"/>
      <c r="DN42" s="376"/>
      <c r="DO42" s="376"/>
      <c r="DP42" s="376"/>
      <c r="DQ42" s="376"/>
      <c r="DR42" s="376"/>
      <c r="DS42" s="376"/>
      <c r="DT42" s="376"/>
      <c r="DU42" s="376"/>
      <c r="DV42" s="376"/>
      <c r="DW42" s="376"/>
      <c r="DX42" s="376"/>
      <c r="DY42" s="376"/>
      <c r="DZ42" s="376"/>
      <c r="EA42" s="376"/>
      <c r="EB42" s="376"/>
      <c r="EC42" s="376"/>
      <c r="ED42" s="376"/>
      <c r="EE42" s="376"/>
      <c r="EF42" s="376"/>
      <c r="EG42" s="376"/>
      <c r="EH42" s="376"/>
      <c r="EI42" s="376"/>
      <c r="EJ42" s="376"/>
      <c r="EK42" s="376"/>
      <c r="EL42" s="376"/>
      <c r="EM42" s="376"/>
      <c r="EN42" s="376"/>
      <c r="EO42" s="376"/>
      <c r="EP42" s="376"/>
      <c r="EQ42" s="376"/>
      <c r="ER42" s="376"/>
      <c r="ES42" s="376"/>
      <c r="ET42" s="376"/>
      <c r="EU42" s="376"/>
      <c r="EV42" s="376"/>
      <c r="EW42" s="376"/>
      <c r="EX42" s="376"/>
      <c r="EY42" s="376"/>
      <c r="EZ42" s="376"/>
      <c r="FA42" s="376"/>
      <c r="FB42" s="376"/>
      <c r="FC42" s="376"/>
      <c r="FD42" s="376"/>
      <c r="FE42" s="376"/>
      <c r="FF42" s="376"/>
      <c r="FG42" s="376"/>
      <c r="FH42" s="376"/>
      <c r="FI42" s="376"/>
      <c r="FJ42" s="376"/>
      <c r="FK42" s="376"/>
      <c r="FL42" s="376"/>
      <c r="FM42" s="376"/>
      <c r="FN42" s="376"/>
      <c r="FO42" s="376"/>
      <c r="FP42" s="376"/>
      <c r="FQ42" s="376"/>
      <c r="FR42" s="376"/>
      <c r="FS42" s="376"/>
      <c r="FT42" s="376"/>
      <c r="FU42" s="376"/>
      <c r="FV42" s="376"/>
      <c r="FW42" s="376"/>
      <c r="FX42" s="376"/>
      <c r="FY42" s="376"/>
      <c r="FZ42" s="376"/>
      <c r="GA42" s="376"/>
      <c r="GB42" s="376"/>
      <c r="GC42" s="376"/>
      <c r="GD42" s="376"/>
      <c r="GE42" s="376"/>
      <c r="GF42" s="376"/>
      <c r="GG42" s="376"/>
      <c r="GH42" s="376"/>
      <c r="GI42" s="376"/>
      <c r="GJ42" s="376"/>
      <c r="GK42" s="376"/>
      <c r="GL42" s="376"/>
      <c r="GM42" s="376"/>
      <c r="GN42" s="376"/>
      <c r="GO42" s="376"/>
      <c r="GP42" s="376"/>
      <c r="GQ42" s="376"/>
      <c r="GR42" s="376"/>
      <c r="GS42" s="376"/>
      <c r="GT42" s="376"/>
      <c r="GU42" s="376"/>
      <c r="GV42" s="376"/>
      <c r="GW42" s="376"/>
      <c r="GX42" s="376"/>
      <c r="GY42" s="376"/>
      <c r="GZ42" s="376"/>
      <c r="HA42" s="376"/>
      <c r="HB42" s="376"/>
      <c r="HC42" s="376"/>
      <c r="HD42" s="376"/>
      <c r="HE42" s="376"/>
      <c r="HF42" s="376"/>
      <c r="HG42" s="376"/>
      <c r="HH42" s="376"/>
      <c r="HI42" s="376"/>
      <c r="HJ42" s="376"/>
      <c r="HK42" s="376"/>
      <c r="HL42" s="376"/>
      <c r="HM42" s="376"/>
      <c r="HN42" s="376"/>
      <c r="HO42" s="376"/>
      <c r="HP42" s="376"/>
      <c r="HQ42" s="376"/>
      <c r="HR42" s="376"/>
      <c r="HS42" s="376"/>
      <c r="HT42" s="376"/>
      <c r="HU42" s="376"/>
      <c r="HV42" s="376"/>
      <c r="HW42" s="376"/>
      <c r="HX42" s="376"/>
      <c r="HY42" s="376"/>
      <c r="HZ42" s="376"/>
      <c r="IA42" s="376"/>
      <c r="IB42" s="376"/>
      <c r="IC42" s="376"/>
      <c r="ID42" s="376"/>
      <c r="IE42" s="376"/>
      <c r="IF42" s="376"/>
      <c r="IG42" s="376"/>
      <c r="IH42" s="376"/>
      <c r="II42" s="376"/>
      <c r="IJ42" s="376"/>
      <c r="IK42" s="376"/>
    </row>
    <row r="43" spans="1:245" s="139" customFormat="1" ht="24.9" customHeight="1" x14ac:dyDescent="0.3">
      <c r="A43" s="364" t="s">
        <v>70</v>
      </c>
      <c r="B43" s="182" t="s">
        <v>156</v>
      </c>
      <c r="C43" s="363"/>
      <c r="D43" s="141">
        <v>4</v>
      </c>
      <c r="E43" s="184"/>
      <c r="F43" s="145">
        <f t="shared" si="32"/>
        <v>120</v>
      </c>
      <c r="G43" s="142">
        <v>4</v>
      </c>
      <c r="H43" s="143">
        <f t="shared" si="35"/>
        <v>56</v>
      </c>
      <c r="I43" s="220">
        <v>28</v>
      </c>
      <c r="J43" s="220"/>
      <c r="K43" s="220">
        <v>28</v>
      </c>
      <c r="L43" s="220"/>
      <c r="M43" s="144"/>
      <c r="N43" s="143">
        <f t="shared" si="34"/>
        <v>8</v>
      </c>
      <c r="O43" s="144"/>
      <c r="P43" s="222">
        <f t="shared" si="36"/>
        <v>56</v>
      </c>
      <c r="Q43" s="143"/>
      <c r="R43" s="144"/>
      <c r="S43" s="42">
        <v>2</v>
      </c>
      <c r="T43" s="335">
        <v>2</v>
      </c>
      <c r="U43" s="143"/>
      <c r="V43" s="144"/>
      <c r="W43" s="143"/>
      <c r="X43" s="144"/>
      <c r="Z43" s="139" t="b">
        <f t="shared" si="4"/>
        <v>1</v>
      </c>
      <c r="AA43" s="139" t="b">
        <f t="shared" si="5"/>
        <v>1</v>
      </c>
      <c r="AB43" s="139" t="b">
        <f t="shared" si="6"/>
        <v>1</v>
      </c>
      <c r="AC43" s="139" t="b">
        <f t="shared" si="7"/>
        <v>1</v>
      </c>
      <c r="AE43" s="139">
        <f t="shared" si="21"/>
        <v>0</v>
      </c>
      <c r="AF43" s="139">
        <f t="shared" si="8"/>
        <v>0</v>
      </c>
      <c r="AG43" s="139">
        <f t="shared" si="9"/>
        <v>28</v>
      </c>
      <c r="AH43" s="139">
        <f t="shared" si="10"/>
        <v>28</v>
      </c>
      <c r="AI43" s="139">
        <f t="shared" si="11"/>
        <v>0</v>
      </c>
      <c r="AJ43" s="139">
        <f t="shared" si="12"/>
        <v>0</v>
      </c>
      <c r="AK43" s="139">
        <f t="shared" si="13"/>
        <v>0</v>
      </c>
      <c r="AL43" s="139">
        <f t="shared" si="14"/>
        <v>0</v>
      </c>
      <c r="AM43" s="139" t="b">
        <f t="shared" si="15"/>
        <v>1</v>
      </c>
    </row>
    <row r="44" spans="1:245" s="147" customFormat="1" ht="24.9" customHeight="1" x14ac:dyDescent="0.3">
      <c r="A44" s="364" t="s">
        <v>71</v>
      </c>
      <c r="B44" s="190" t="s">
        <v>182</v>
      </c>
      <c r="C44" s="216">
        <v>4</v>
      </c>
      <c r="D44" s="141"/>
      <c r="E44" s="184"/>
      <c r="F44" s="145">
        <f t="shared" si="32"/>
        <v>150</v>
      </c>
      <c r="G44" s="142">
        <v>5</v>
      </c>
      <c r="H44" s="143">
        <f t="shared" si="35"/>
        <v>70</v>
      </c>
      <c r="I44" s="103">
        <v>8</v>
      </c>
      <c r="J44" s="103"/>
      <c r="K44" s="103"/>
      <c r="L44" s="103">
        <v>62</v>
      </c>
      <c r="M44" s="144"/>
      <c r="N44" s="143">
        <f t="shared" si="34"/>
        <v>10</v>
      </c>
      <c r="O44" s="144">
        <v>30</v>
      </c>
      <c r="P44" s="222">
        <f t="shared" si="36"/>
        <v>40</v>
      </c>
      <c r="Q44" s="143"/>
      <c r="R44" s="144"/>
      <c r="S44" s="42"/>
      <c r="T44" s="335">
        <v>5</v>
      </c>
      <c r="U44" s="41"/>
      <c r="V44" s="144"/>
      <c r="W44" s="143"/>
      <c r="X44" s="144"/>
      <c r="Y44" s="139"/>
      <c r="Z44" s="139" t="b">
        <f t="shared" si="4"/>
        <v>1</v>
      </c>
      <c r="AA44" s="139" t="b">
        <f t="shared" si="5"/>
        <v>1</v>
      </c>
      <c r="AB44" s="139" t="b">
        <f t="shared" si="6"/>
        <v>1</v>
      </c>
      <c r="AC44" s="139" t="b">
        <f t="shared" si="7"/>
        <v>1</v>
      </c>
      <c r="AD44" s="139"/>
      <c r="AE44" s="139">
        <f t="shared" si="21"/>
        <v>0</v>
      </c>
      <c r="AF44" s="139">
        <f t="shared" si="8"/>
        <v>0</v>
      </c>
      <c r="AG44" s="139">
        <f t="shared" si="9"/>
        <v>0</v>
      </c>
      <c r="AH44" s="139">
        <f t="shared" si="10"/>
        <v>70</v>
      </c>
      <c r="AI44" s="139">
        <f t="shared" si="11"/>
        <v>0</v>
      </c>
      <c r="AJ44" s="139">
        <f t="shared" si="12"/>
        <v>0</v>
      </c>
      <c r="AK44" s="139">
        <f t="shared" si="13"/>
        <v>0</v>
      </c>
      <c r="AL44" s="139">
        <f t="shared" si="14"/>
        <v>0</v>
      </c>
      <c r="AM44" s="139" t="b">
        <f t="shared" si="15"/>
        <v>1</v>
      </c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  <c r="EW44" s="139"/>
      <c r="EX44" s="139"/>
      <c r="EY44" s="139"/>
      <c r="EZ44" s="139"/>
      <c r="FA44" s="139"/>
      <c r="FB44" s="139"/>
      <c r="FC44" s="139"/>
      <c r="FD44" s="139"/>
      <c r="FE44" s="139"/>
      <c r="FF44" s="139"/>
      <c r="FG44" s="139"/>
      <c r="FH44" s="139"/>
      <c r="FI44" s="139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  <c r="GY44" s="139"/>
      <c r="GZ44" s="139"/>
      <c r="HA44" s="139"/>
      <c r="HB44" s="139"/>
      <c r="HC44" s="139"/>
      <c r="HD44" s="139"/>
      <c r="HE44" s="139"/>
      <c r="HF44" s="139"/>
      <c r="HG44" s="139"/>
      <c r="HH44" s="139"/>
      <c r="HI44" s="139"/>
      <c r="HJ44" s="139"/>
      <c r="HK44" s="139"/>
      <c r="HL44" s="139"/>
      <c r="HM44" s="139"/>
      <c r="HN44" s="139"/>
      <c r="HO44" s="139"/>
      <c r="HP44" s="139"/>
      <c r="HQ44" s="139"/>
      <c r="HR44" s="139"/>
      <c r="HS44" s="139"/>
      <c r="HT44" s="139"/>
      <c r="HU44" s="139"/>
      <c r="HV44" s="139"/>
      <c r="HW44" s="139"/>
      <c r="HX44" s="139"/>
      <c r="HY44" s="139"/>
      <c r="HZ44" s="139"/>
      <c r="IA44" s="139"/>
      <c r="IB44" s="139"/>
      <c r="IC44" s="139"/>
      <c r="ID44" s="139"/>
      <c r="IE44" s="139"/>
      <c r="IF44" s="139"/>
      <c r="IG44" s="139"/>
      <c r="IH44" s="139"/>
      <c r="II44" s="139"/>
      <c r="IJ44" s="139"/>
      <c r="IK44" s="139"/>
    </row>
    <row r="45" spans="1:245" s="203" customFormat="1" ht="24.9" customHeight="1" x14ac:dyDescent="0.3">
      <c r="A45" s="333" t="s">
        <v>72</v>
      </c>
      <c r="B45" s="190" t="s">
        <v>190</v>
      </c>
      <c r="C45" s="146"/>
      <c r="D45" s="141">
        <v>5</v>
      </c>
      <c r="E45" s="184"/>
      <c r="F45" s="145">
        <f t="shared" si="32"/>
        <v>120</v>
      </c>
      <c r="G45" s="142">
        <v>4</v>
      </c>
      <c r="H45" s="143">
        <f t="shared" si="35"/>
        <v>56</v>
      </c>
      <c r="I45" s="103">
        <v>14</v>
      </c>
      <c r="J45" s="103">
        <v>28</v>
      </c>
      <c r="K45" s="103">
        <v>14</v>
      </c>
      <c r="L45" s="103"/>
      <c r="M45" s="144"/>
      <c r="N45" s="143">
        <f t="shared" si="34"/>
        <v>8</v>
      </c>
      <c r="O45" s="144"/>
      <c r="P45" s="222">
        <f t="shared" si="36"/>
        <v>56</v>
      </c>
      <c r="Q45" s="143"/>
      <c r="R45" s="144"/>
      <c r="S45" s="42"/>
      <c r="T45" s="335"/>
      <c r="U45" s="143">
        <v>4</v>
      </c>
      <c r="V45" s="144"/>
      <c r="W45" s="143"/>
      <c r="X45" s="144"/>
      <c r="Y45" s="202"/>
      <c r="Z45" s="139" t="b">
        <f t="shared" si="4"/>
        <v>1</v>
      </c>
      <c r="AA45" s="139" t="b">
        <f t="shared" si="5"/>
        <v>1</v>
      </c>
      <c r="AB45" s="139" t="b">
        <f t="shared" si="6"/>
        <v>1</v>
      </c>
      <c r="AC45" s="139" t="b">
        <f t="shared" si="7"/>
        <v>1</v>
      </c>
      <c r="AD45" s="202"/>
      <c r="AE45" s="139">
        <f t="shared" si="21"/>
        <v>0</v>
      </c>
      <c r="AF45" s="139">
        <f t="shared" si="8"/>
        <v>0</v>
      </c>
      <c r="AG45" s="139">
        <f t="shared" si="9"/>
        <v>0</v>
      </c>
      <c r="AH45" s="139">
        <f t="shared" si="10"/>
        <v>0</v>
      </c>
      <c r="AI45" s="139">
        <f t="shared" si="11"/>
        <v>56</v>
      </c>
      <c r="AJ45" s="139">
        <f t="shared" si="12"/>
        <v>0</v>
      </c>
      <c r="AK45" s="139">
        <f t="shared" si="13"/>
        <v>0</v>
      </c>
      <c r="AL45" s="139">
        <f t="shared" si="14"/>
        <v>0</v>
      </c>
      <c r="AM45" s="139" t="b">
        <f t="shared" si="15"/>
        <v>1</v>
      </c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202"/>
      <c r="BI45" s="202"/>
      <c r="BJ45" s="202"/>
      <c r="BK45" s="202"/>
      <c r="BL45" s="202"/>
      <c r="BM45" s="202"/>
      <c r="BN45" s="202"/>
      <c r="BO45" s="202"/>
      <c r="BP45" s="202"/>
      <c r="BQ45" s="202"/>
      <c r="BR45" s="202"/>
      <c r="BS45" s="202"/>
      <c r="BT45" s="202"/>
      <c r="BU45" s="202"/>
      <c r="BV45" s="202"/>
      <c r="BW45" s="202"/>
      <c r="BX45" s="202"/>
      <c r="BY45" s="202"/>
      <c r="BZ45" s="202"/>
      <c r="CA45" s="202"/>
      <c r="CB45" s="202"/>
      <c r="CC45" s="202"/>
      <c r="CD45" s="202"/>
      <c r="CE45" s="202"/>
      <c r="CF45" s="202"/>
      <c r="CG45" s="202"/>
      <c r="CH45" s="202"/>
      <c r="CI45" s="202"/>
      <c r="CJ45" s="202"/>
      <c r="CK45" s="202"/>
      <c r="CL45" s="202"/>
      <c r="CM45" s="202"/>
      <c r="CN45" s="202"/>
      <c r="CO45" s="202"/>
      <c r="CP45" s="202"/>
      <c r="CQ45" s="202"/>
      <c r="CR45" s="202"/>
      <c r="CS45" s="202"/>
      <c r="CT45" s="202"/>
      <c r="CU45" s="202"/>
      <c r="CV45" s="202"/>
      <c r="CW45" s="202"/>
      <c r="CX45" s="202"/>
      <c r="CY45" s="202"/>
      <c r="CZ45" s="202"/>
      <c r="DA45" s="202"/>
      <c r="DB45" s="202"/>
      <c r="DC45" s="202"/>
      <c r="DD45" s="202"/>
      <c r="DE45" s="202"/>
      <c r="DF45" s="202"/>
      <c r="DG45" s="202"/>
      <c r="DH45" s="202"/>
      <c r="DI45" s="202"/>
      <c r="DJ45" s="202"/>
      <c r="DK45" s="202"/>
      <c r="DL45" s="202"/>
      <c r="DM45" s="202"/>
      <c r="DN45" s="202"/>
      <c r="DO45" s="202"/>
      <c r="DP45" s="202"/>
      <c r="DQ45" s="202"/>
      <c r="DR45" s="202"/>
      <c r="DS45" s="202"/>
      <c r="DT45" s="202"/>
      <c r="DU45" s="202"/>
      <c r="DV45" s="202"/>
      <c r="DW45" s="202"/>
      <c r="DX45" s="202"/>
      <c r="DY45" s="202"/>
      <c r="DZ45" s="202"/>
      <c r="EA45" s="202"/>
      <c r="EB45" s="202"/>
      <c r="EC45" s="202"/>
      <c r="ED45" s="202"/>
      <c r="EE45" s="202"/>
      <c r="EF45" s="202"/>
      <c r="EG45" s="202"/>
      <c r="EH45" s="202"/>
      <c r="EI45" s="202"/>
      <c r="EJ45" s="202"/>
      <c r="EK45" s="202"/>
      <c r="EL45" s="202"/>
      <c r="EM45" s="202"/>
      <c r="EN45" s="202"/>
      <c r="EO45" s="202"/>
      <c r="EP45" s="202"/>
      <c r="EQ45" s="202"/>
      <c r="ER45" s="202"/>
      <c r="ES45" s="202"/>
      <c r="ET45" s="202"/>
      <c r="EU45" s="202"/>
      <c r="EV45" s="202"/>
      <c r="EW45" s="202"/>
      <c r="EX45" s="202"/>
      <c r="EY45" s="202"/>
      <c r="EZ45" s="202"/>
      <c r="FA45" s="202"/>
      <c r="FB45" s="202"/>
      <c r="FC45" s="202"/>
      <c r="FD45" s="202"/>
      <c r="FE45" s="202"/>
      <c r="FF45" s="202"/>
      <c r="FG45" s="202"/>
      <c r="FH45" s="202"/>
      <c r="FI45" s="202"/>
      <c r="FJ45" s="202"/>
      <c r="FK45" s="202"/>
      <c r="FL45" s="202"/>
      <c r="FM45" s="202"/>
      <c r="FN45" s="202"/>
      <c r="FO45" s="202"/>
      <c r="FP45" s="202"/>
      <c r="FQ45" s="202"/>
      <c r="FR45" s="202"/>
      <c r="FS45" s="202"/>
      <c r="FT45" s="202"/>
      <c r="FU45" s="202"/>
      <c r="FV45" s="202"/>
      <c r="FW45" s="202"/>
      <c r="FX45" s="202"/>
      <c r="FY45" s="202"/>
      <c r="FZ45" s="202"/>
      <c r="GA45" s="202"/>
      <c r="GB45" s="202"/>
      <c r="GC45" s="202"/>
      <c r="GD45" s="202"/>
      <c r="GE45" s="202"/>
      <c r="GF45" s="202"/>
      <c r="GG45" s="202"/>
      <c r="GH45" s="202"/>
      <c r="GI45" s="202"/>
      <c r="GJ45" s="202"/>
      <c r="GK45" s="202"/>
      <c r="GL45" s="202"/>
      <c r="GM45" s="202"/>
      <c r="GN45" s="202"/>
      <c r="GO45" s="202"/>
      <c r="GP45" s="202"/>
      <c r="GQ45" s="202"/>
      <c r="GR45" s="202"/>
      <c r="GS45" s="202"/>
      <c r="GT45" s="202"/>
      <c r="GU45" s="202"/>
      <c r="GV45" s="202"/>
      <c r="GW45" s="202"/>
      <c r="GX45" s="202"/>
      <c r="GY45" s="202"/>
      <c r="GZ45" s="202"/>
      <c r="HA45" s="202"/>
      <c r="HB45" s="202"/>
      <c r="HC45" s="202"/>
      <c r="HD45" s="202"/>
      <c r="HE45" s="202"/>
      <c r="HF45" s="202"/>
      <c r="HG45" s="202"/>
      <c r="HH45" s="202"/>
      <c r="HI45" s="202"/>
      <c r="HJ45" s="202"/>
      <c r="HK45" s="202"/>
      <c r="HL45" s="202"/>
      <c r="HM45" s="202"/>
      <c r="HN45" s="202"/>
      <c r="HO45" s="202"/>
      <c r="HP45" s="202"/>
      <c r="HQ45" s="202"/>
      <c r="HR45" s="202"/>
      <c r="HS45" s="202"/>
      <c r="HT45" s="202"/>
      <c r="HU45" s="202"/>
      <c r="HV45" s="202"/>
      <c r="HW45" s="202"/>
      <c r="HX45" s="202"/>
      <c r="HY45" s="202"/>
      <c r="HZ45" s="202"/>
      <c r="IA45" s="202"/>
      <c r="IB45" s="202"/>
      <c r="IC45" s="202"/>
      <c r="ID45" s="202"/>
      <c r="IE45" s="202"/>
      <c r="IF45" s="202"/>
      <c r="IG45" s="202"/>
      <c r="IH45" s="202"/>
      <c r="II45" s="202"/>
      <c r="IJ45" s="202"/>
      <c r="IK45" s="202"/>
    </row>
    <row r="46" spans="1:245" s="360" customFormat="1" ht="24.9" customHeight="1" x14ac:dyDescent="0.3">
      <c r="A46" s="364" t="s">
        <v>81</v>
      </c>
      <c r="B46" s="190" t="s">
        <v>154</v>
      </c>
      <c r="C46" s="362"/>
      <c r="D46" s="347">
        <v>6</v>
      </c>
      <c r="E46" s="373"/>
      <c r="F46" s="145">
        <f t="shared" si="32"/>
        <v>120</v>
      </c>
      <c r="G46" s="142">
        <v>4</v>
      </c>
      <c r="H46" s="143">
        <f t="shared" si="35"/>
        <v>56</v>
      </c>
      <c r="I46" s="103">
        <v>16</v>
      </c>
      <c r="J46" s="103">
        <v>24</v>
      </c>
      <c r="K46" s="103">
        <v>16</v>
      </c>
      <c r="L46" s="103"/>
      <c r="M46" s="144"/>
      <c r="N46" s="143">
        <f t="shared" si="34"/>
        <v>8</v>
      </c>
      <c r="O46" s="144"/>
      <c r="P46" s="222">
        <f t="shared" si="36"/>
        <v>56</v>
      </c>
      <c r="Q46" s="143"/>
      <c r="R46" s="144"/>
      <c r="S46" s="374"/>
      <c r="T46" s="375"/>
      <c r="U46" s="374"/>
      <c r="V46" s="375">
        <v>4</v>
      </c>
      <c r="W46" s="374"/>
      <c r="X46" s="375"/>
      <c r="Y46" s="376"/>
      <c r="Z46" s="139" t="b">
        <f t="shared" si="4"/>
        <v>1</v>
      </c>
      <c r="AA46" s="139" t="b">
        <f t="shared" si="5"/>
        <v>1</v>
      </c>
      <c r="AB46" s="139" t="b">
        <f t="shared" si="6"/>
        <v>1</v>
      </c>
      <c r="AC46" s="139" t="b">
        <f t="shared" si="7"/>
        <v>1</v>
      </c>
      <c r="AD46" s="376"/>
      <c r="AE46" s="139">
        <f t="shared" si="21"/>
        <v>0</v>
      </c>
      <c r="AF46" s="139">
        <f t="shared" si="8"/>
        <v>0</v>
      </c>
      <c r="AG46" s="139">
        <f t="shared" si="9"/>
        <v>0</v>
      </c>
      <c r="AH46" s="139">
        <f t="shared" si="10"/>
        <v>0</v>
      </c>
      <c r="AI46" s="139">
        <f t="shared" si="11"/>
        <v>0</v>
      </c>
      <c r="AJ46" s="139">
        <f t="shared" si="12"/>
        <v>56</v>
      </c>
      <c r="AK46" s="139">
        <f t="shared" si="13"/>
        <v>0</v>
      </c>
      <c r="AL46" s="139">
        <f t="shared" si="14"/>
        <v>0</v>
      </c>
      <c r="AM46" s="139" t="b">
        <f t="shared" si="15"/>
        <v>1</v>
      </c>
      <c r="AN46" s="376"/>
      <c r="AO46" s="376"/>
      <c r="AP46" s="376"/>
      <c r="AQ46" s="376"/>
      <c r="AR46" s="376"/>
      <c r="AS46" s="376"/>
      <c r="AT46" s="376"/>
      <c r="AU46" s="376"/>
      <c r="AV46" s="376"/>
      <c r="AW46" s="376"/>
      <c r="AX46" s="376"/>
      <c r="AY46" s="376"/>
      <c r="AZ46" s="376"/>
      <c r="BA46" s="376"/>
      <c r="BB46" s="376"/>
      <c r="BC46" s="376"/>
      <c r="BD46" s="376"/>
      <c r="BE46" s="376"/>
      <c r="BF46" s="376"/>
      <c r="BG46" s="376"/>
      <c r="BH46" s="376"/>
      <c r="BI46" s="376"/>
      <c r="BJ46" s="376"/>
      <c r="BK46" s="376"/>
      <c r="BL46" s="376"/>
      <c r="BM46" s="376"/>
      <c r="BN46" s="376"/>
      <c r="BO46" s="376"/>
      <c r="BP46" s="376"/>
      <c r="BQ46" s="376"/>
      <c r="BR46" s="376"/>
      <c r="BS46" s="376"/>
      <c r="BT46" s="376"/>
      <c r="BU46" s="376"/>
      <c r="BV46" s="376"/>
      <c r="BW46" s="376"/>
      <c r="BX46" s="376"/>
      <c r="BY46" s="376"/>
      <c r="BZ46" s="376"/>
      <c r="CA46" s="376"/>
      <c r="CB46" s="376"/>
      <c r="CC46" s="376"/>
      <c r="CD46" s="376"/>
      <c r="CE46" s="376"/>
      <c r="CF46" s="376"/>
      <c r="CG46" s="376"/>
      <c r="CH46" s="376"/>
      <c r="CI46" s="376"/>
      <c r="CJ46" s="376"/>
      <c r="CK46" s="376"/>
      <c r="CL46" s="376"/>
      <c r="CM46" s="376"/>
      <c r="CN46" s="376"/>
      <c r="CO46" s="376"/>
      <c r="CP46" s="376"/>
      <c r="CQ46" s="376"/>
      <c r="CR46" s="376"/>
      <c r="CS46" s="376"/>
      <c r="CT46" s="376"/>
      <c r="CU46" s="376"/>
      <c r="CV46" s="376"/>
      <c r="CW46" s="376"/>
      <c r="CX46" s="376"/>
      <c r="CY46" s="376"/>
      <c r="CZ46" s="376"/>
      <c r="DA46" s="376"/>
      <c r="DB46" s="376"/>
      <c r="DC46" s="376"/>
      <c r="DD46" s="376"/>
      <c r="DE46" s="376"/>
      <c r="DF46" s="376"/>
      <c r="DG46" s="376"/>
      <c r="DH46" s="376"/>
      <c r="DI46" s="376"/>
      <c r="DJ46" s="376"/>
      <c r="DK46" s="376"/>
      <c r="DL46" s="376"/>
      <c r="DM46" s="376"/>
      <c r="DN46" s="376"/>
      <c r="DO46" s="376"/>
      <c r="DP46" s="376"/>
      <c r="DQ46" s="376"/>
      <c r="DR46" s="376"/>
      <c r="DS46" s="376"/>
      <c r="DT46" s="376"/>
      <c r="DU46" s="376"/>
      <c r="DV46" s="376"/>
      <c r="DW46" s="376"/>
      <c r="DX46" s="376"/>
      <c r="DY46" s="376"/>
      <c r="DZ46" s="376"/>
      <c r="EA46" s="376"/>
      <c r="EB46" s="376"/>
      <c r="EC46" s="376"/>
      <c r="ED46" s="376"/>
      <c r="EE46" s="376"/>
      <c r="EF46" s="376"/>
      <c r="EG46" s="376"/>
      <c r="EH46" s="376"/>
      <c r="EI46" s="376"/>
      <c r="EJ46" s="376"/>
      <c r="EK46" s="376"/>
      <c r="EL46" s="376"/>
      <c r="EM46" s="376"/>
      <c r="EN46" s="376"/>
      <c r="EO46" s="376"/>
      <c r="EP46" s="376"/>
      <c r="EQ46" s="376"/>
      <c r="ER46" s="376"/>
      <c r="ES46" s="376"/>
      <c r="ET46" s="376"/>
      <c r="EU46" s="376"/>
      <c r="EV46" s="376"/>
      <c r="EW46" s="376"/>
      <c r="EX46" s="376"/>
      <c r="EY46" s="376"/>
      <c r="EZ46" s="376"/>
      <c r="FA46" s="376"/>
      <c r="FB46" s="376"/>
      <c r="FC46" s="376"/>
      <c r="FD46" s="376"/>
      <c r="FE46" s="376"/>
      <c r="FF46" s="376"/>
      <c r="FG46" s="376"/>
      <c r="FH46" s="376"/>
      <c r="FI46" s="376"/>
      <c r="FJ46" s="376"/>
      <c r="FK46" s="376"/>
      <c r="FL46" s="376"/>
      <c r="FM46" s="376"/>
      <c r="FN46" s="376"/>
      <c r="FO46" s="376"/>
      <c r="FP46" s="376"/>
      <c r="FQ46" s="376"/>
      <c r="FR46" s="376"/>
      <c r="FS46" s="376"/>
      <c r="FT46" s="376"/>
      <c r="FU46" s="376"/>
      <c r="FV46" s="376"/>
      <c r="FW46" s="376"/>
      <c r="FX46" s="376"/>
      <c r="FY46" s="376"/>
      <c r="FZ46" s="376"/>
      <c r="GA46" s="376"/>
      <c r="GB46" s="376"/>
      <c r="GC46" s="376"/>
      <c r="GD46" s="376"/>
      <c r="GE46" s="376"/>
      <c r="GF46" s="376"/>
      <c r="GG46" s="376"/>
      <c r="GH46" s="376"/>
      <c r="GI46" s="376"/>
      <c r="GJ46" s="376"/>
      <c r="GK46" s="376"/>
      <c r="GL46" s="376"/>
      <c r="GM46" s="376"/>
      <c r="GN46" s="376"/>
      <c r="GO46" s="376"/>
      <c r="GP46" s="376"/>
      <c r="GQ46" s="376"/>
      <c r="GR46" s="376"/>
      <c r="GS46" s="376"/>
      <c r="GT46" s="376"/>
      <c r="GU46" s="376"/>
      <c r="GV46" s="376"/>
      <c r="GW46" s="376"/>
      <c r="GX46" s="376"/>
      <c r="GY46" s="376"/>
      <c r="GZ46" s="376"/>
      <c r="HA46" s="376"/>
      <c r="HB46" s="376"/>
      <c r="HC46" s="376"/>
      <c r="HD46" s="376"/>
      <c r="HE46" s="376"/>
      <c r="HF46" s="376"/>
      <c r="HG46" s="376"/>
      <c r="HH46" s="376"/>
      <c r="HI46" s="376"/>
      <c r="HJ46" s="376"/>
      <c r="HK46" s="376"/>
      <c r="HL46" s="376"/>
      <c r="HM46" s="376"/>
      <c r="HN46" s="376"/>
      <c r="HO46" s="376"/>
      <c r="HP46" s="376"/>
      <c r="HQ46" s="376"/>
      <c r="HR46" s="376"/>
      <c r="HS46" s="376"/>
      <c r="HT46" s="376"/>
      <c r="HU46" s="376"/>
      <c r="HV46" s="376"/>
      <c r="HW46" s="376"/>
      <c r="HX46" s="376"/>
      <c r="HY46" s="376"/>
      <c r="HZ46" s="376"/>
      <c r="IA46" s="376"/>
      <c r="IB46" s="376"/>
      <c r="IC46" s="376"/>
      <c r="ID46" s="376"/>
      <c r="IE46" s="376"/>
      <c r="IF46" s="376"/>
      <c r="IG46" s="376"/>
      <c r="IH46" s="376"/>
      <c r="II46" s="376"/>
      <c r="IJ46" s="376"/>
      <c r="IK46" s="376"/>
    </row>
    <row r="47" spans="1:245" s="147" customFormat="1" ht="18" x14ac:dyDescent="0.3">
      <c r="A47" s="364" t="s">
        <v>158</v>
      </c>
      <c r="B47" s="190" t="s">
        <v>141</v>
      </c>
      <c r="C47" s="146">
        <v>5</v>
      </c>
      <c r="D47" s="141"/>
      <c r="E47" s="184"/>
      <c r="F47" s="145">
        <f t="shared" si="32"/>
        <v>120</v>
      </c>
      <c r="G47" s="142">
        <v>4</v>
      </c>
      <c r="H47" s="143">
        <f t="shared" si="35"/>
        <v>56</v>
      </c>
      <c r="I47" s="220">
        <v>28</v>
      </c>
      <c r="J47" s="220">
        <v>14</v>
      </c>
      <c r="K47" s="220">
        <v>14</v>
      </c>
      <c r="L47" s="220"/>
      <c r="M47" s="144"/>
      <c r="N47" s="143">
        <f t="shared" si="34"/>
        <v>8</v>
      </c>
      <c r="O47" s="144">
        <v>30</v>
      </c>
      <c r="P47" s="222">
        <f t="shared" si="36"/>
        <v>26</v>
      </c>
      <c r="Q47" s="143"/>
      <c r="R47" s="144"/>
      <c r="S47" s="143"/>
      <c r="T47" s="144"/>
      <c r="U47" s="143">
        <v>4</v>
      </c>
      <c r="V47" s="144"/>
      <c r="W47" s="143"/>
      <c r="X47" s="144"/>
      <c r="Y47" s="139"/>
      <c r="Z47" s="139" t="b">
        <f t="shared" si="4"/>
        <v>1</v>
      </c>
      <c r="AA47" s="139" t="b">
        <f t="shared" si="5"/>
        <v>1</v>
      </c>
      <c r="AB47" s="139" t="b">
        <f t="shared" si="6"/>
        <v>1</v>
      </c>
      <c r="AC47" s="139" t="b">
        <f t="shared" si="7"/>
        <v>1</v>
      </c>
      <c r="AD47" s="139"/>
      <c r="AE47" s="139">
        <f t="shared" si="21"/>
        <v>0</v>
      </c>
      <c r="AF47" s="139">
        <f t="shared" si="8"/>
        <v>0</v>
      </c>
      <c r="AG47" s="139">
        <f t="shared" si="9"/>
        <v>0</v>
      </c>
      <c r="AH47" s="139">
        <f t="shared" si="10"/>
        <v>0</v>
      </c>
      <c r="AI47" s="139">
        <f t="shared" si="11"/>
        <v>56</v>
      </c>
      <c r="AJ47" s="139">
        <f t="shared" si="12"/>
        <v>0</v>
      </c>
      <c r="AK47" s="139">
        <f t="shared" si="13"/>
        <v>0</v>
      </c>
      <c r="AL47" s="139">
        <f t="shared" si="14"/>
        <v>0</v>
      </c>
      <c r="AM47" s="139" t="b">
        <f t="shared" si="15"/>
        <v>1</v>
      </c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  <c r="DY47" s="139"/>
      <c r="DZ47" s="139"/>
      <c r="EA47" s="139"/>
      <c r="EB47" s="139"/>
      <c r="EC47" s="139"/>
      <c r="ED47" s="139"/>
      <c r="EE47" s="139"/>
      <c r="EF47" s="139"/>
      <c r="EG47" s="139"/>
      <c r="EH47" s="139"/>
      <c r="EI47" s="139"/>
      <c r="EJ47" s="139"/>
      <c r="EK47" s="139"/>
      <c r="EL47" s="139"/>
      <c r="EM47" s="139"/>
      <c r="EN47" s="139"/>
      <c r="EO47" s="139"/>
      <c r="EP47" s="139"/>
      <c r="EQ47" s="139"/>
      <c r="ER47" s="139"/>
      <c r="ES47" s="139"/>
      <c r="ET47" s="139"/>
      <c r="EU47" s="139"/>
      <c r="EV47" s="139"/>
      <c r="EW47" s="139"/>
      <c r="EX47" s="139"/>
      <c r="EY47" s="139"/>
      <c r="EZ47" s="139"/>
      <c r="FA47" s="139"/>
      <c r="FB47" s="139"/>
      <c r="FC47" s="139"/>
      <c r="FD47" s="139"/>
      <c r="FE47" s="139"/>
      <c r="FF47" s="139"/>
      <c r="FG47" s="139"/>
      <c r="FH47" s="139"/>
      <c r="FI47" s="139"/>
      <c r="FJ47" s="139"/>
      <c r="FK47" s="139"/>
      <c r="FL47" s="139"/>
      <c r="FM47" s="139"/>
      <c r="FN47" s="139"/>
      <c r="FO47" s="139"/>
      <c r="FP47" s="139"/>
      <c r="FQ47" s="139"/>
      <c r="FR47" s="139"/>
      <c r="FS47" s="139"/>
      <c r="FT47" s="139"/>
      <c r="FU47" s="139"/>
      <c r="FV47" s="139"/>
      <c r="FW47" s="139"/>
      <c r="FX47" s="139"/>
      <c r="FY47" s="139"/>
      <c r="FZ47" s="139"/>
      <c r="GA47" s="139"/>
      <c r="GB47" s="139"/>
      <c r="GC47" s="139"/>
      <c r="GD47" s="139"/>
      <c r="GE47" s="139"/>
      <c r="GF47" s="139"/>
      <c r="GG47" s="139"/>
      <c r="GH47" s="139"/>
      <c r="GI47" s="139"/>
      <c r="GJ47" s="139"/>
      <c r="GK47" s="139"/>
      <c r="GL47" s="139"/>
      <c r="GM47" s="139"/>
      <c r="GN47" s="139"/>
      <c r="GO47" s="139"/>
      <c r="GP47" s="139"/>
      <c r="GQ47" s="139"/>
      <c r="GR47" s="139"/>
      <c r="GS47" s="139"/>
      <c r="GT47" s="139"/>
      <c r="GU47" s="139"/>
      <c r="GV47" s="139"/>
      <c r="GW47" s="139"/>
      <c r="GX47" s="139"/>
      <c r="GY47" s="139"/>
      <c r="GZ47" s="139"/>
      <c r="HA47" s="139"/>
      <c r="HB47" s="139"/>
      <c r="HC47" s="139"/>
      <c r="HD47" s="139"/>
      <c r="HE47" s="139"/>
      <c r="HF47" s="139"/>
      <c r="HG47" s="139"/>
      <c r="HH47" s="139"/>
      <c r="HI47" s="139"/>
      <c r="HJ47" s="139"/>
      <c r="HK47" s="139"/>
      <c r="HL47" s="139"/>
      <c r="HM47" s="139"/>
      <c r="HN47" s="139"/>
      <c r="HO47" s="139"/>
      <c r="HP47" s="139"/>
      <c r="HQ47" s="139"/>
      <c r="HR47" s="139"/>
      <c r="HS47" s="139"/>
      <c r="HT47" s="139"/>
      <c r="HU47" s="139"/>
      <c r="HV47" s="139"/>
      <c r="HW47" s="139"/>
      <c r="HX47" s="139"/>
      <c r="HY47" s="139"/>
      <c r="HZ47" s="139"/>
      <c r="IA47" s="139"/>
      <c r="IB47" s="139"/>
      <c r="IC47" s="139"/>
      <c r="ID47" s="139"/>
      <c r="IE47" s="139"/>
      <c r="IF47" s="139"/>
      <c r="IG47" s="139"/>
      <c r="IH47" s="139"/>
      <c r="II47" s="139"/>
      <c r="IJ47" s="139"/>
      <c r="IK47" s="139"/>
    </row>
    <row r="48" spans="1:245" s="147" customFormat="1" ht="24.9" customHeight="1" x14ac:dyDescent="0.3">
      <c r="A48" s="364" t="s">
        <v>160</v>
      </c>
      <c r="B48" s="190" t="s">
        <v>142</v>
      </c>
      <c r="C48" s="146"/>
      <c r="D48" s="347">
        <v>6</v>
      </c>
      <c r="E48" s="184"/>
      <c r="F48" s="145">
        <f t="shared" si="32"/>
        <v>120</v>
      </c>
      <c r="G48" s="142">
        <v>4</v>
      </c>
      <c r="H48" s="143">
        <f t="shared" si="35"/>
        <v>56</v>
      </c>
      <c r="I48" s="220">
        <v>28</v>
      </c>
      <c r="J48" s="220">
        <v>14</v>
      </c>
      <c r="K48" s="220">
        <v>14</v>
      </c>
      <c r="L48" s="220"/>
      <c r="M48" s="144"/>
      <c r="N48" s="143">
        <f t="shared" si="34"/>
        <v>8</v>
      </c>
      <c r="O48" s="144"/>
      <c r="P48" s="222">
        <f t="shared" si="36"/>
        <v>56</v>
      </c>
      <c r="Q48" s="143"/>
      <c r="R48" s="144"/>
      <c r="S48" s="143"/>
      <c r="T48" s="144"/>
      <c r="U48" s="143"/>
      <c r="V48" s="335">
        <v>4</v>
      </c>
      <c r="W48" s="143"/>
      <c r="X48" s="144"/>
      <c r="Y48" s="139"/>
      <c r="Z48" s="139" t="b">
        <f t="shared" si="4"/>
        <v>1</v>
      </c>
      <c r="AA48" s="139" t="b">
        <f t="shared" si="5"/>
        <v>1</v>
      </c>
      <c r="AB48" s="139" t="b">
        <f t="shared" si="6"/>
        <v>1</v>
      </c>
      <c r="AC48" s="139" t="b">
        <f t="shared" si="7"/>
        <v>1</v>
      </c>
      <c r="AD48" s="139"/>
      <c r="AE48" s="139">
        <f t="shared" si="21"/>
        <v>0</v>
      </c>
      <c r="AF48" s="139">
        <f t="shared" si="8"/>
        <v>0</v>
      </c>
      <c r="AG48" s="139">
        <f t="shared" si="9"/>
        <v>0</v>
      </c>
      <c r="AH48" s="139">
        <f t="shared" si="10"/>
        <v>0</v>
      </c>
      <c r="AI48" s="139">
        <f t="shared" si="11"/>
        <v>0</v>
      </c>
      <c r="AJ48" s="139">
        <f t="shared" si="12"/>
        <v>56</v>
      </c>
      <c r="AK48" s="139">
        <f t="shared" si="13"/>
        <v>0</v>
      </c>
      <c r="AL48" s="139">
        <f t="shared" si="14"/>
        <v>0</v>
      </c>
      <c r="AM48" s="139" t="b">
        <f t="shared" si="15"/>
        <v>1</v>
      </c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139"/>
      <c r="ER48" s="139"/>
      <c r="ES48" s="139"/>
      <c r="ET48" s="139"/>
      <c r="EU48" s="139"/>
      <c r="EV48" s="139"/>
      <c r="EW48" s="139"/>
      <c r="EX48" s="139"/>
      <c r="EY48" s="139"/>
      <c r="EZ48" s="139"/>
      <c r="FA48" s="139"/>
      <c r="FB48" s="139"/>
      <c r="FC48" s="139"/>
      <c r="FD48" s="139"/>
      <c r="FE48" s="139"/>
      <c r="FF48" s="139"/>
      <c r="FG48" s="139"/>
      <c r="FH48" s="139"/>
      <c r="FI48" s="139"/>
      <c r="FJ48" s="139"/>
      <c r="FK48" s="139"/>
      <c r="FL48" s="139"/>
      <c r="FM48" s="139"/>
      <c r="FN48" s="139"/>
      <c r="FO48" s="139"/>
      <c r="FP48" s="139"/>
      <c r="FQ48" s="139"/>
      <c r="FR48" s="139"/>
      <c r="FS48" s="139"/>
      <c r="FT48" s="139"/>
      <c r="FU48" s="139"/>
      <c r="FV48" s="139"/>
      <c r="FW48" s="139"/>
      <c r="FX48" s="139"/>
      <c r="FY48" s="139"/>
      <c r="FZ48" s="139"/>
      <c r="GA48" s="139"/>
      <c r="GB48" s="139"/>
      <c r="GC48" s="139"/>
      <c r="GD48" s="139"/>
      <c r="GE48" s="139"/>
      <c r="GF48" s="139"/>
      <c r="GG48" s="139"/>
      <c r="GH48" s="139"/>
      <c r="GI48" s="139"/>
      <c r="GJ48" s="139"/>
      <c r="GK48" s="139"/>
      <c r="GL48" s="139"/>
      <c r="GM48" s="139"/>
      <c r="GN48" s="139"/>
      <c r="GO48" s="139"/>
      <c r="GP48" s="139"/>
      <c r="GQ48" s="139"/>
      <c r="GR48" s="139"/>
      <c r="GS48" s="139"/>
      <c r="GT48" s="139"/>
      <c r="GU48" s="139"/>
      <c r="GV48" s="139"/>
      <c r="GW48" s="139"/>
      <c r="GX48" s="139"/>
      <c r="GY48" s="139"/>
      <c r="GZ48" s="139"/>
      <c r="HA48" s="139"/>
      <c r="HB48" s="139"/>
      <c r="HC48" s="139"/>
      <c r="HD48" s="139"/>
      <c r="HE48" s="139"/>
      <c r="HF48" s="139"/>
      <c r="HG48" s="139"/>
      <c r="HH48" s="139"/>
      <c r="HI48" s="139"/>
      <c r="HJ48" s="139"/>
      <c r="HK48" s="139"/>
      <c r="HL48" s="139"/>
      <c r="HM48" s="139"/>
      <c r="HN48" s="139"/>
      <c r="HO48" s="139"/>
      <c r="HP48" s="139"/>
      <c r="HQ48" s="139"/>
      <c r="HR48" s="139"/>
      <c r="HS48" s="139"/>
      <c r="HT48" s="139"/>
      <c r="HU48" s="139"/>
      <c r="HV48" s="139"/>
      <c r="HW48" s="139"/>
      <c r="HX48" s="139"/>
      <c r="HY48" s="139"/>
      <c r="HZ48" s="139"/>
      <c r="IA48" s="139"/>
      <c r="IB48" s="139"/>
      <c r="IC48" s="139"/>
      <c r="ID48" s="139"/>
      <c r="IE48" s="139"/>
      <c r="IF48" s="139"/>
      <c r="IG48" s="139"/>
      <c r="IH48" s="139"/>
      <c r="II48" s="139"/>
      <c r="IJ48" s="139"/>
      <c r="IK48" s="139"/>
    </row>
    <row r="49" spans="1:245" s="139" customFormat="1" ht="36" x14ac:dyDescent="0.3">
      <c r="A49" s="364" t="s">
        <v>161</v>
      </c>
      <c r="B49" s="190" t="s">
        <v>143</v>
      </c>
      <c r="C49" s="362">
        <v>5</v>
      </c>
      <c r="D49" s="141"/>
      <c r="E49" s="184"/>
      <c r="F49" s="145">
        <f t="shared" si="32"/>
        <v>120</v>
      </c>
      <c r="G49" s="142">
        <v>4</v>
      </c>
      <c r="H49" s="143">
        <f t="shared" si="35"/>
        <v>56</v>
      </c>
      <c r="I49" s="220">
        <v>14</v>
      </c>
      <c r="J49" s="220">
        <v>28</v>
      </c>
      <c r="K49" s="220">
        <v>14</v>
      </c>
      <c r="L49" s="220"/>
      <c r="M49" s="144"/>
      <c r="N49" s="143">
        <f t="shared" si="34"/>
        <v>8</v>
      </c>
      <c r="O49" s="144">
        <v>30</v>
      </c>
      <c r="P49" s="222">
        <f t="shared" si="36"/>
        <v>26</v>
      </c>
      <c r="Q49" s="143"/>
      <c r="R49" s="144"/>
      <c r="S49" s="143"/>
      <c r="T49" s="144"/>
      <c r="U49" s="42">
        <v>4</v>
      </c>
      <c r="V49" s="144"/>
      <c r="W49" s="143"/>
      <c r="X49" s="144"/>
      <c r="Z49" s="139" t="b">
        <f t="shared" si="4"/>
        <v>1</v>
      </c>
      <c r="AA49" s="139" t="b">
        <f t="shared" si="5"/>
        <v>1</v>
      </c>
      <c r="AB49" s="139" t="b">
        <f t="shared" si="6"/>
        <v>1</v>
      </c>
      <c r="AC49" s="139" t="b">
        <f t="shared" si="7"/>
        <v>1</v>
      </c>
      <c r="AE49" s="139">
        <f t="shared" si="21"/>
        <v>0</v>
      </c>
      <c r="AF49" s="139">
        <f t="shared" si="8"/>
        <v>0</v>
      </c>
      <c r="AG49" s="139">
        <f t="shared" si="9"/>
        <v>0</v>
      </c>
      <c r="AH49" s="139">
        <f t="shared" si="10"/>
        <v>0</v>
      </c>
      <c r="AI49" s="139">
        <f t="shared" si="11"/>
        <v>56</v>
      </c>
      <c r="AJ49" s="139">
        <f t="shared" si="12"/>
        <v>0</v>
      </c>
      <c r="AK49" s="139">
        <f t="shared" si="13"/>
        <v>0</v>
      </c>
      <c r="AL49" s="139">
        <f t="shared" si="14"/>
        <v>0</v>
      </c>
      <c r="AM49" s="139" t="b">
        <f t="shared" si="15"/>
        <v>1</v>
      </c>
    </row>
    <row r="50" spans="1:245" s="139" customFormat="1" ht="36" x14ac:dyDescent="0.3">
      <c r="A50" s="364" t="s">
        <v>162</v>
      </c>
      <c r="B50" s="190" t="s">
        <v>186</v>
      </c>
      <c r="C50" s="216"/>
      <c r="D50" s="46">
        <v>7</v>
      </c>
      <c r="E50" s="47"/>
      <c r="F50" s="145">
        <f t="shared" si="32"/>
        <v>120</v>
      </c>
      <c r="G50" s="217">
        <v>4</v>
      </c>
      <c r="H50" s="143">
        <f t="shared" si="35"/>
        <v>56</v>
      </c>
      <c r="I50" s="48">
        <v>8</v>
      </c>
      <c r="J50" s="48"/>
      <c r="K50" s="48"/>
      <c r="L50" s="48">
        <v>48</v>
      </c>
      <c r="M50" s="224"/>
      <c r="N50" s="143">
        <f t="shared" si="34"/>
        <v>8</v>
      </c>
      <c r="O50" s="224"/>
      <c r="P50" s="222">
        <f t="shared" si="36"/>
        <v>56</v>
      </c>
      <c r="Q50" s="226"/>
      <c r="R50" s="224"/>
      <c r="S50" s="226"/>
      <c r="T50" s="224"/>
      <c r="U50" s="226"/>
      <c r="V50" s="224">
        <v>1</v>
      </c>
      <c r="W50" s="226">
        <v>3</v>
      </c>
      <c r="X50" s="224"/>
      <c r="Z50" s="139" t="b">
        <f t="shared" si="4"/>
        <v>1</v>
      </c>
      <c r="AA50" s="139" t="b">
        <f t="shared" si="5"/>
        <v>1</v>
      </c>
      <c r="AB50" s="139" t="b">
        <f t="shared" si="6"/>
        <v>1</v>
      </c>
      <c r="AC50" s="139" t="b">
        <f t="shared" si="7"/>
        <v>1</v>
      </c>
      <c r="AE50" s="139">
        <f t="shared" si="21"/>
        <v>0</v>
      </c>
      <c r="AF50" s="139">
        <f t="shared" si="8"/>
        <v>0</v>
      </c>
      <c r="AG50" s="139">
        <f t="shared" si="9"/>
        <v>0</v>
      </c>
      <c r="AH50" s="139">
        <f t="shared" si="10"/>
        <v>0</v>
      </c>
      <c r="AI50" s="139">
        <f t="shared" si="11"/>
        <v>0</v>
      </c>
      <c r="AJ50" s="139">
        <f t="shared" si="12"/>
        <v>14</v>
      </c>
      <c r="AK50" s="139">
        <f t="shared" si="13"/>
        <v>42</v>
      </c>
      <c r="AL50" s="139">
        <f t="shared" si="14"/>
        <v>0</v>
      </c>
      <c r="AM50" s="139" t="b">
        <f t="shared" si="15"/>
        <v>1</v>
      </c>
    </row>
    <row r="51" spans="1:245" s="147" customFormat="1" ht="36" x14ac:dyDescent="0.3">
      <c r="A51" s="333" t="s">
        <v>187</v>
      </c>
      <c r="B51" s="190" t="s">
        <v>159</v>
      </c>
      <c r="C51" s="146"/>
      <c r="D51" s="141"/>
      <c r="E51" s="184">
        <v>4</v>
      </c>
      <c r="F51" s="145">
        <f t="shared" si="32"/>
        <v>60</v>
      </c>
      <c r="G51" s="142">
        <v>2</v>
      </c>
      <c r="H51" s="143">
        <f t="shared" si="35"/>
        <v>0</v>
      </c>
      <c r="I51" s="220"/>
      <c r="J51" s="220"/>
      <c r="K51" s="220"/>
      <c r="L51" s="220"/>
      <c r="M51" s="144"/>
      <c r="N51" s="143"/>
      <c r="O51" s="144"/>
      <c r="P51" s="222">
        <f t="shared" si="36"/>
        <v>60</v>
      </c>
      <c r="Q51" s="143"/>
      <c r="R51" s="144"/>
      <c r="S51" s="143"/>
      <c r="T51" s="144">
        <v>2</v>
      </c>
      <c r="U51" s="143"/>
      <c r="V51" s="144"/>
      <c r="W51" s="143"/>
      <c r="X51" s="144"/>
      <c r="Y51" s="139"/>
      <c r="Z51" s="139" t="b">
        <f t="shared" si="4"/>
        <v>1</v>
      </c>
      <c r="AA51" s="139"/>
      <c r="AB51" s="139"/>
      <c r="AC51" s="139" t="b">
        <f t="shared" si="7"/>
        <v>1</v>
      </c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9"/>
      <c r="EB51" s="139"/>
      <c r="EC51" s="139"/>
      <c r="ED51" s="139"/>
      <c r="EE51" s="139"/>
      <c r="EF51" s="139"/>
      <c r="EG51" s="139"/>
      <c r="EH51" s="139"/>
      <c r="EI51" s="139"/>
      <c r="EJ51" s="139"/>
      <c r="EK51" s="139"/>
      <c r="EL51" s="139"/>
      <c r="EM51" s="139"/>
      <c r="EN51" s="139"/>
      <c r="EO51" s="139"/>
      <c r="EP51" s="139"/>
      <c r="EQ51" s="139"/>
      <c r="ER51" s="139"/>
      <c r="ES51" s="139"/>
      <c r="ET51" s="139"/>
      <c r="EU51" s="139"/>
      <c r="EV51" s="139"/>
      <c r="EW51" s="139"/>
      <c r="EX51" s="139"/>
      <c r="EY51" s="139"/>
      <c r="EZ51" s="139"/>
      <c r="FA51" s="139"/>
      <c r="FB51" s="139"/>
      <c r="FC51" s="139"/>
      <c r="FD51" s="139"/>
      <c r="FE51" s="139"/>
      <c r="FF51" s="139"/>
      <c r="FG51" s="139"/>
      <c r="FH51" s="139"/>
      <c r="FI51" s="139"/>
      <c r="FJ51" s="139"/>
      <c r="FK51" s="139"/>
      <c r="FL51" s="139"/>
      <c r="FM51" s="139"/>
      <c r="FN51" s="139"/>
      <c r="FO51" s="139"/>
      <c r="FP51" s="139"/>
      <c r="FQ51" s="139"/>
      <c r="FR51" s="139"/>
      <c r="FS51" s="139"/>
      <c r="FT51" s="139"/>
      <c r="FU51" s="139"/>
      <c r="FV51" s="139"/>
      <c r="FW51" s="139"/>
      <c r="FX51" s="139"/>
      <c r="FY51" s="139"/>
      <c r="FZ51" s="139"/>
      <c r="GA51" s="139"/>
      <c r="GB51" s="139"/>
      <c r="GC51" s="139"/>
      <c r="GD51" s="139"/>
      <c r="GE51" s="139"/>
      <c r="GF51" s="139"/>
      <c r="GG51" s="139"/>
      <c r="GH51" s="139"/>
      <c r="GI51" s="139"/>
      <c r="GJ51" s="139"/>
      <c r="GK51" s="139"/>
      <c r="GL51" s="139"/>
      <c r="GM51" s="139"/>
      <c r="GN51" s="139"/>
      <c r="GO51" s="139"/>
      <c r="GP51" s="139"/>
      <c r="GQ51" s="139"/>
      <c r="GR51" s="139"/>
      <c r="GS51" s="139"/>
      <c r="GT51" s="139"/>
      <c r="GU51" s="139"/>
      <c r="GV51" s="139"/>
      <c r="GW51" s="139"/>
      <c r="GX51" s="139"/>
      <c r="GY51" s="139"/>
      <c r="GZ51" s="139"/>
      <c r="HA51" s="139"/>
      <c r="HB51" s="139"/>
      <c r="HC51" s="139"/>
      <c r="HD51" s="139"/>
      <c r="HE51" s="139"/>
      <c r="HF51" s="139"/>
      <c r="HG51" s="139"/>
      <c r="HH51" s="139"/>
      <c r="HI51" s="139"/>
      <c r="HJ51" s="139"/>
      <c r="HK51" s="139"/>
      <c r="HL51" s="139"/>
      <c r="HM51" s="139"/>
      <c r="HN51" s="139"/>
      <c r="HO51" s="139"/>
      <c r="HP51" s="139"/>
      <c r="HQ51" s="139"/>
      <c r="HR51" s="139"/>
      <c r="HS51" s="139"/>
      <c r="HT51" s="139"/>
      <c r="HU51" s="139"/>
      <c r="HV51" s="139"/>
      <c r="HW51" s="139"/>
      <c r="HX51" s="139"/>
      <c r="HY51" s="139"/>
      <c r="HZ51" s="139"/>
      <c r="IA51" s="139"/>
      <c r="IB51" s="139"/>
      <c r="IC51" s="139"/>
      <c r="ID51" s="139"/>
      <c r="IE51" s="139"/>
      <c r="IF51" s="139"/>
      <c r="IG51" s="139"/>
      <c r="IH51" s="139"/>
      <c r="II51" s="139"/>
      <c r="IJ51" s="139"/>
      <c r="IK51" s="139"/>
    </row>
    <row r="52" spans="1:245" s="147" customFormat="1" ht="24.9" customHeight="1" thickBot="1" x14ac:dyDescent="0.35">
      <c r="A52" s="334" t="s">
        <v>256</v>
      </c>
      <c r="B52" s="386" t="s">
        <v>144</v>
      </c>
      <c r="C52" s="238"/>
      <c r="D52" s="163"/>
      <c r="E52" s="186">
        <v>6</v>
      </c>
      <c r="F52" s="145">
        <f t="shared" si="32"/>
        <v>60</v>
      </c>
      <c r="G52" s="165">
        <v>2</v>
      </c>
      <c r="H52" s="143">
        <f t="shared" si="35"/>
        <v>0</v>
      </c>
      <c r="I52" s="236"/>
      <c r="J52" s="236"/>
      <c r="K52" s="236"/>
      <c r="L52" s="236"/>
      <c r="M52" s="153"/>
      <c r="N52" s="188"/>
      <c r="O52" s="153"/>
      <c r="P52" s="222">
        <f t="shared" si="36"/>
        <v>60</v>
      </c>
      <c r="Q52" s="188"/>
      <c r="R52" s="153"/>
      <c r="S52" s="188"/>
      <c r="T52" s="153"/>
      <c r="U52" s="188"/>
      <c r="V52" s="153">
        <v>2</v>
      </c>
      <c r="W52" s="188"/>
      <c r="X52" s="153"/>
      <c r="Y52" s="139"/>
      <c r="Z52" s="139" t="b">
        <f t="shared" si="4"/>
        <v>1</v>
      </c>
      <c r="AA52" s="139"/>
      <c r="AB52" s="139"/>
      <c r="AC52" s="139" t="b">
        <f t="shared" si="7"/>
        <v>1</v>
      </c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39"/>
      <c r="FH52" s="139"/>
      <c r="FI52" s="139"/>
      <c r="FJ52" s="139"/>
      <c r="FK52" s="139"/>
      <c r="FL52" s="139"/>
      <c r="FM52" s="139"/>
      <c r="FN52" s="139"/>
      <c r="FO52" s="139"/>
      <c r="FP52" s="139"/>
      <c r="FQ52" s="139"/>
      <c r="FR52" s="139"/>
      <c r="FS52" s="139"/>
      <c r="FT52" s="139"/>
      <c r="FU52" s="139"/>
      <c r="FV52" s="139"/>
      <c r="FW52" s="139"/>
      <c r="FX52" s="139"/>
      <c r="FY52" s="139"/>
      <c r="FZ52" s="139"/>
      <c r="GA52" s="139"/>
      <c r="GB52" s="139"/>
      <c r="GC52" s="139"/>
      <c r="GD52" s="139"/>
      <c r="GE52" s="139"/>
      <c r="GF52" s="139"/>
      <c r="GG52" s="139"/>
      <c r="GH52" s="139"/>
      <c r="GI52" s="139"/>
      <c r="GJ52" s="139"/>
      <c r="GK52" s="139"/>
      <c r="GL52" s="139"/>
      <c r="GM52" s="139"/>
      <c r="GN52" s="139"/>
      <c r="GO52" s="139"/>
      <c r="GP52" s="139"/>
      <c r="GQ52" s="139"/>
      <c r="GR52" s="139"/>
      <c r="GS52" s="139"/>
      <c r="GT52" s="139"/>
      <c r="GU52" s="139"/>
      <c r="GV52" s="139"/>
      <c r="GW52" s="139"/>
      <c r="GX52" s="139"/>
      <c r="GY52" s="139"/>
      <c r="GZ52" s="139"/>
      <c r="HA52" s="139"/>
      <c r="HB52" s="139"/>
      <c r="HC52" s="139"/>
      <c r="HD52" s="139"/>
      <c r="HE52" s="139"/>
      <c r="HF52" s="139"/>
      <c r="HG52" s="139"/>
      <c r="HH52" s="139"/>
      <c r="HI52" s="139"/>
      <c r="HJ52" s="139"/>
      <c r="HK52" s="139"/>
      <c r="HL52" s="139"/>
      <c r="HM52" s="139"/>
      <c r="HN52" s="139"/>
      <c r="HO52" s="139"/>
      <c r="HP52" s="139"/>
      <c r="HQ52" s="139"/>
      <c r="HR52" s="139"/>
      <c r="HS52" s="139"/>
      <c r="HT52" s="139"/>
      <c r="HU52" s="139"/>
      <c r="HV52" s="139"/>
      <c r="HW52" s="139"/>
      <c r="HX52" s="139"/>
      <c r="HY52" s="139"/>
      <c r="HZ52" s="139"/>
      <c r="IA52" s="139"/>
      <c r="IB52" s="139"/>
      <c r="IC52" s="139"/>
      <c r="ID52" s="139"/>
      <c r="IE52" s="139"/>
      <c r="IF52" s="139"/>
      <c r="IG52" s="139"/>
      <c r="IH52" s="139"/>
      <c r="II52" s="139"/>
      <c r="IJ52" s="139"/>
      <c r="IK52" s="139"/>
    </row>
    <row r="53" spans="1:245" s="148" customFormat="1" ht="24.9" customHeight="1" thickBot="1" x14ac:dyDescent="0.35">
      <c r="A53" s="428" t="s">
        <v>24</v>
      </c>
      <c r="B53" s="428"/>
      <c r="C53" s="230">
        <v>13</v>
      </c>
      <c r="D53" s="231">
        <v>17</v>
      </c>
      <c r="E53" s="231">
        <v>2</v>
      </c>
      <c r="F53" s="231">
        <f>SUM(F27:F52)</f>
        <v>3540</v>
      </c>
      <c r="G53" s="231">
        <f t="shared" ref="G53:X53" si="37">SUM(G27:G52)</f>
        <v>118</v>
      </c>
      <c r="H53" s="231">
        <f t="shared" si="37"/>
        <v>1637</v>
      </c>
      <c r="I53" s="231">
        <f t="shared" si="37"/>
        <v>388</v>
      </c>
      <c r="J53" s="231">
        <f t="shared" si="37"/>
        <v>723</v>
      </c>
      <c r="K53" s="231">
        <f t="shared" si="37"/>
        <v>330</v>
      </c>
      <c r="L53" s="231">
        <f t="shared" si="37"/>
        <v>196</v>
      </c>
      <c r="M53" s="231">
        <f t="shared" si="37"/>
        <v>0</v>
      </c>
      <c r="N53" s="231">
        <f t="shared" si="37"/>
        <v>228</v>
      </c>
      <c r="O53" s="231">
        <f t="shared" si="37"/>
        <v>390</v>
      </c>
      <c r="P53" s="231">
        <f t="shared" si="37"/>
        <v>1285</v>
      </c>
      <c r="Q53" s="231">
        <f t="shared" si="37"/>
        <v>18</v>
      </c>
      <c r="R53" s="231">
        <f t="shared" si="37"/>
        <v>28</v>
      </c>
      <c r="S53" s="231">
        <f t="shared" si="37"/>
        <v>22</v>
      </c>
      <c r="T53" s="231">
        <f t="shared" si="37"/>
        <v>15</v>
      </c>
      <c r="U53" s="231">
        <f t="shared" si="37"/>
        <v>16</v>
      </c>
      <c r="V53" s="231">
        <f t="shared" si="37"/>
        <v>16</v>
      </c>
      <c r="W53" s="231">
        <f t="shared" si="37"/>
        <v>3</v>
      </c>
      <c r="X53" s="231">
        <f t="shared" si="37"/>
        <v>0</v>
      </c>
      <c r="Y53" s="139"/>
      <c r="Z53" s="139" t="b">
        <f t="shared" si="4"/>
        <v>1</v>
      </c>
      <c r="AA53" s="139"/>
      <c r="AB53" s="139"/>
      <c r="AC53" s="139" t="b">
        <f t="shared" si="7"/>
        <v>1</v>
      </c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39"/>
      <c r="FH53" s="139"/>
      <c r="FI53" s="139"/>
      <c r="FJ53" s="139"/>
      <c r="FK53" s="139"/>
      <c r="FL53" s="139"/>
      <c r="FM53" s="139"/>
      <c r="FN53" s="139"/>
      <c r="FO53" s="139"/>
      <c r="FP53" s="139"/>
      <c r="FQ53" s="139"/>
      <c r="FR53" s="139"/>
      <c r="FS53" s="139"/>
      <c r="FT53" s="139"/>
      <c r="FU53" s="139"/>
      <c r="FV53" s="139"/>
      <c r="FW53" s="139"/>
      <c r="FX53" s="139"/>
      <c r="FY53" s="139"/>
      <c r="FZ53" s="139"/>
      <c r="GA53" s="139"/>
      <c r="GB53" s="139"/>
      <c r="GC53" s="139"/>
      <c r="GD53" s="139"/>
      <c r="GE53" s="139"/>
      <c r="GF53" s="139"/>
      <c r="GG53" s="139"/>
      <c r="GH53" s="139"/>
      <c r="GI53" s="139"/>
      <c r="GJ53" s="139"/>
      <c r="GK53" s="139"/>
      <c r="GL53" s="139"/>
      <c r="GM53" s="139"/>
      <c r="GN53" s="139"/>
      <c r="GO53" s="139"/>
      <c r="GP53" s="139"/>
      <c r="GQ53" s="139"/>
      <c r="GR53" s="139"/>
      <c r="GS53" s="139"/>
      <c r="GT53" s="139"/>
      <c r="GU53" s="139"/>
      <c r="GV53" s="139"/>
      <c r="GW53" s="139"/>
      <c r="GX53" s="139"/>
      <c r="GY53" s="139"/>
      <c r="GZ53" s="139"/>
      <c r="HA53" s="139"/>
      <c r="HB53" s="139"/>
      <c r="HC53" s="139"/>
      <c r="HD53" s="139"/>
      <c r="HE53" s="139"/>
      <c r="HF53" s="139"/>
      <c r="HG53" s="139"/>
      <c r="HH53" s="139"/>
      <c r="HI53" s="139"/>
      <c r="HJ53" s="139"/>
      <c r="HK53" s="139"/>
      <c r="HL53" s="139"/>
      <c r="HM53" s="139"/>
      <c r="HN53" s="139"/>
      <c r="HO53" s="139"/>
      <c r="HP53" s="139"/>
      <c r="HQ53" s="139"/>
      <c r="HR53" s="139"/>
      <c r="HS53" s="139"/>
      <c r="HT53" s="139"/>
      <c r="HU53" s="139"/>
      <c r="HV53" s="139"/>
      <c r="HW53" s="139"/>
      <c r="HX53" s="139"/>
      <c r="HY53" s="139"/>
      <c r="HZ53" s="139"/>
      <c r="IA53" s="139"/>
      <c r="IB53" s="139"/>
      <c r="IC53" s="139"/>
      <c r="ID53" s="139"/>
      <c r="IE53" s="139"/>
      <c r="IF53" s="139"/>
      <c r="IG53" s="139"/>
      <c r="IH53" s="139"/>
      <c r="II53" s="139"/>
      <c r="IJ53" s="139"/>
      <c r="IK53" s="139"/>
    </row>
    <row r="54" spans="1:245" s="120" customFormat="1" ht="24.9" customHeight="1" thickBot="1" x14ac:dyDescent="0.35">
      <c r="A54" s="295" t="s">
        <v>57</v>
      </c>
      <c r="B54" s="288"/>
      <c r="C54" s="288"/>
      <c r="D54" s="288"/>
      <c r="E54" s="288"/>
      <c r="F54" s="288"/>
      <c r="G54" s="288"/>
      <c r="H54" s="288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4"/>
      <c r="Y54" s="127"/>
      <c r="Z54" s="139"/>
      <c r="AA54" s="139"/>
      <c r="AB54" s="139"/>
      <c r="AC54" s="139"/>
      <c r="AD54" s="127"/>
      <c r="AE54" s="139"/>
      <c r="AF54" s="139"/>
      <c r="AG54" s="139"/>
      <c r="AH54" s="139"/>
      <c r="AI54" s="139"/>
      <c r="AJ54" s="139"/>
      <c r="AK54" s="139"/>
      <c r="AL54" s="139"/>
      <c r="AM54" s="139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  <c r="HT54" s="127"/>
      <c r="HU54" s="127"/>
      <c r="HV54" s="127"/>
      <c r="HW54" s="127"/>
      <c r="HX54" s="127"/>
      <c r="HY54" s="127"/>
      <c r="HZ54" s="127"/>
      <c r="IA54" s="127"/>
      <c r="IB54" s="127"/>
      <c r="IC54" s="127"/>
      <c r="ID54" s="127"/>
      <c r="IE54" s="127"/>
      <c r="IF54" s="127"/>
      <c r="IG54" s="127"/>
      <c r="IH54" s="127"/>
      <c r="II54" s="127"/>
      <c r="IJ54" s="127"/>
      <c r="IK54" s="127"/>
    </row>
    <row r="55" spans="1:245" s="49" customFormat="1" ht="24.9" customHeight="1" x14ac:dyDescent="0.3">
      <c r="A55" s="50" t="s">
        <v>209</v>
      </c>
      <c r="B55" s="51" t="s">
        <v>134</v>
      </c>
      <c r="C55" s="52"/>
      <c r="D55" s="53">
        <v>4</v>
      </c>
      <c r="E55" s="54"/>
      <c r="F55" s="55">
        <f>G55*30</f>
        <v>90</v>
      </c>
      <c r="G55" s="56">
        <v>3</v>
      </c>
      <c r="H55" s="52"/>
      <c r="I55" s="53"/>
      <c r="J55" s="53"/>
      <c r="K55" s="53"/>
      <c r="L55" s="53"/>
      <c r="M55" s="54"/>
      <c r="N55" s="52"/>
      <c r="O55" s="54"/>
      <c r="P55" s="221">
        <f>F55-H55-N55-O55</f>
        <v>90</v>
      </c>
      <c r="Q55" s="52"/>
      <c r="R55" s="54"/>
      <c r="S55" s="52"/>
      <c r="T55" s="54">
        <v>3</v>
      </c>
      <c r="U55" s="52"/>
      <c r="V55" s="54"/>
      <c r="W55" s="52"/>
      <c r="X55" s="54"/>
      <c r="Z55" s="139" t="b">
        <f t="shared" si="4"/>
        <v>1</v>
      </c>
      <c r="AA55" s="139"/>
      <c r="AB55" s="139"/>
      <c r="AC55" s="139" t="b">
        <f t="shared" si="7"/>
        <v>1</v>
      </c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245" s="49" customFormat="1" ht="24.9" customHeight="1" x14ac:dyDescent="0.3">
      <c r="A56" s="45" t="s">
        <v>210</v>
      </c>
      <c r="B56" s="57" t="s">
        <v>140</v>
      </c>
      <c r="C56" s="58"/>
      <c r="D56" s="59">
        <v>6</v>
      </c>
      <c r="E56" s="60"/>
      <c r="F56" s="61">
        <f>G56*30</f>
        <v>180</v>
      </c>
      <c r="G56" s="62">
        <v>6</v>
      </c>
      <c r="H56" s="63"/>
      <c r="I56" s="59"/>
      <c r="J56" s="59"/>
      <c r="K56" s="59"/>
      <c r="L56" s="59"/>
      <c r="M56" s="60"/>
      <c r="N56" s="63"/>
      <c r="O56" s="60"/>
      <c r="P56" s="64">
        <f>F56-H56-N56-O56</f>
        <v>180</v>
      </c>
      <c r="Q56" s="63"/>
      <c r="R56" s="60"/>
      <c r="S56" s="63"/>
      <c r="T56" s="60"/>
      <c r="U56" s="58"/>
      <c r="V56" s="65">
        <v>6</v>
      </c>
      <c r="W56" s="58"/>
      <c r="X56" s="65"/>
      <c r="Z56" s="139" t="b">
        <f t="shared" si="4"/>
        <v>1</v>
      </c>
      <c r="AA56" s="139"/>
      <c r="AB56" s="139"/>
      <c r="AC56" s="139" t="b">
        <f t="shared" si="7"/>
        <v>1</v>
      </c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245" s="49" customFormat="1" ht="24.9" customHeight="1" x14ac:dyDescent="0.3">
      <c r="A57" s="45" t="s">
        <v>211</v>
      </c>
      <c r="B57" s="66" t="s">
        <v>135</v>
      </c>
      <c r="C57" s="58"/>
      <c r="D57" s="67">
        <v>7.8</v>
      </c>
      <c r="E57" s="65"/>
      <c r="F57" s="61">
        <f t="shared" ref="F57:F58" si="38">G57*30</f>
        <v>360</v>
      </c>
      <c r="G57" s="62">
        <v>12</v>
      </c>
      <c r="H57" s="58"/>
      <c r="I57" s="67"/>
      <c r="J57" s="67"/>
      <c r="K57" s="67"/>
      <c r="L57" s="67"/>
      <c r="M57" s="65"/>
      <c r="N57" s="58"/>
      <c r="O57" s="65"/>
      <c r="P57" s="222">
        <f>F57-H57-N57-O57</f>
        <v>360</v>
      </c>
      <c r="Q57" s="58"/>
      <c r="R57" s="65"/>
      <c r="S57" s="58"/>
      <c r="T57" s="65"/>
      <c r="U57" s="58"/>
      <c r="V57" s="65"/>
      <c r="W57" s="58">
        <v>9</v>
      </c>
      <c r="X57" s="65">
        <v>3</v>
      </c>
      <c r="Z57" s="139" t="b">
        <f t="shared" si="4"/>
        <v>1</v>
      </c>
      <c r="AA57" s="139"/>
      <c r="AB57" s="139"/>
      <c r="AC57" s="139" t="b">
        <f t="shared" si="7"/>
        <v>1</v>
      </c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245" s="49" customFormat="1" ht="24.9" customHeight="1" thickBot="1" x14ac:dyDescent="0.35">
      <c r="A58" s="68" t="s">
        <v>212</v>
      </c>
      <c r="B58" s="69" t="s">
        <v>188</v>
      </c>
      <c r="C58" s="70"/>
      <c r="D58" s="71">
        <v>8</v>
      </c>
      <c r="E58" s="72"/>
      <c r="F58" s="61">
        <f t="shared" si="38"/>
        <v>405</v>
      </c>
      <c r="G58" s="73">
        <v>13.5</v>
      </c>
      <c r="H58" s="70"/>
      <c r="I58" s="71"/>
      <c r="J58" s="71"/>
      <c r="K58" s="71"/>
      <c r="L58" s="71"/>
      <c r="M58" s="72"/>
      <c r="N58" s="70"/>
      <c r="O58" s="72"/>
      <c r="P58" s="223">
        <f>F58-H58-N58-O58</f>
        <v>405</v>
      </c>
      <c r="Q58" s="70"/>
      <c r="R58" s="72"/>
      <c r="S58" s="70"/>
      <c r="T58" s="72"/>
      <c r="U58" s="70"/>
      <c r="V58" s="72"/>
      <c r="W58" s="70"/>
      <c r="X58" s="72">
        <v>13.5</v>
      </c>
      <c r="Z58" s="139" t="b">
        <f t="shared" si="4"/>
        <v>1</v>
      </c>
      <c r="AA58" s="139"/>
      <c r="AB58" s="139"/>
      <c r="AC58" s="139" t="b">
        <f t="shared" si="7"/>
        <v>1</v>
      </c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245" s="137" customFormat="1" ht="24.9" customHeight="1" thickBot="1" x14ac:dyDescent="0.35">
      <c r="A59" s="428" t="s">
        <v>24</v>
      </c>
      <c r="B59" s="428"/>
      <c r="C59" s="232">
        <v>0</v>
      </c>
      <c r="D59" s="232">
        <v>5</v>
      </c>
      <c r="E59" s="232">
        <v>0</v>
      </c>
      <c r="F59" s="232">
        <f>SUM(F55:F58)</f>
        <v>1035</v>
      </c>
      <c r="G59" s="111">
        <f t="shared" ref="G59:X59" si="39">SUM(G55:G58)</f>
        <v>34.5</v>
      </c>
      <c r="H59" s="232">
        <f t="shared" si="39"/>
        <v>0</v>
      </c>
      <c r="I59" s="232">
        <f t="shared" si="39"/>
        <v>0</v>
      </c>
      <c r="J59" s="232">
        <f t="shared" si="39"/>
        <v>0</v>
      </c>
      <c r="K59" s="232">
        <f t="shared" si="39"/>
        <v>0</v>
      </c>
      <c r="L59" s="232">
        <f t="shared" si="39"/>
        <v>0</v>
      </c>
      <c r="M59" s="232">
        <f t="shared" si="39"/>
        <v>0</v>
      </c>
      <c r="N59" s="232">
        <f t="shared" si="39"/>
        <v>0</v>
      </c>
      <c r="O59" s="232">
        <f t="shared" si="39"/>
        <v>0</v>
      </c>
      <c r="P59" s="232">
        <f t="shared" si="39"/>
        <v>1035</v>
      </c>
      <c r="Q59" s="232">
        <f t="shared" si="39"/>
        <v>0</v>
      </c>
      <c r="R59" s="232">
        <f t="shared" si="39"/>
        <v>0</v>
      </c>
      <c r="S59" s="232">
        <f t="shared" si="39"/>
        <v>0</v>
      </c>
      <c r="T59" s="232">
        <f t="shared" si="39"/>
        <v>3</v>
      </c>
      <c r="U59" s="232">
        <f t="shared" si="39"/>
        <v>0</v>
      </c>
      <c r="V59" s="232">
        <f t="shared" si="39"/>
        <v>6</v>
      </c>
      <c r="W59" s="232">
        <f t="shared" si="39"/>
        <v>9</v>
      </c>
      <c r="X59" s="111">
        <f t="shared" si="39"/>
        <v>16.5</v>
      </c>
      <c r="Y59" s="166"/>
      <c r="Z59" s="139" t="b">
        <f t="shared" si="4"/>
        <v>1</v>
      </c>
      <c r="AA59" s="139"/>
      <c r="AB59" s="139"/>
      <c r="AC59" s="139" t="b">
        <f t="shared" si="7"/>
        <v>1</v>
      </c>
      <c r="AD59" s="166"/>
      <c r="AE59" s="139"/>
      <c r="AF59" s="139"/>
      <c r="AG59" s="139"/>
      <c r="AH59" s="139"/>
      <c r="AI59" s="139"/>
      <c r="AJ59" s="139"/>
      <c r="AK59" s="139"/>
      <c r="AL59" s="139"/>
      <c r="AM59" s="139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  <c r="CM59" s="166"/>
      <c r="CN59" s="166"/>
      <c r="CO59" s="166"/>
      <c r="CP59" s="166"/>
      <c r="CQ59" s="166"/>
      <c r="CR59" s="166"/>
      <c r="CS59" s="166"/>
      <c r="CT59" s="166"/>
      <c r="CU59" s="166"/>
      <c r="CV59" s="166"/>
      <c r="CW59" s="166"/>
      <c r="CX59" s="166"/>
      <c r="CY59" s="166"/>
      <c r="CZ59" s="166"/>
      <c r="DA59" s="166"/>
      <c r="DB59" s="166"/>
      <c r="DC59" s="166"/>
      <c r="DD59" s="166"/>
      <c r="DE59" s="166"/>
      <c r="DF59" s="166"/>
      <c r="DG59" s="166"/>
      <c r="DH59" s="166"/>
      <c r="DI59" s="166"/>
      <c r="DJ59" s="166"/>
      <c r="DK59" s="166"/>
      <c r="DL59" s="166"/>
      <c r="DM59" s="166"/>
      <c r="DN59" s="166"/>
      <c r="DO59" s="166"/>
      <c r="DP59" s="166"/>
      <c r="DQ59" s="166"/>
      <c r="DR59" s="166"/>
      <c r="DS59" s="166"/>
      <c r="DT59" s="166"/>
      <c r="DU59" s="166"/>
      <c r="DV59" s="166"/>
      <c r="DW59" s="166"/>
      <c r="DX59" s="166"/>
      <c r="DY59" s="166"/>
      <c r="DZ59" s="166"/>
      <c r="EA59" s="166"/>
      <c r="EB59" s="166"/>
      <c r="EC59" s="166"/>
      <c r="ED59" s="166"/>
      <c r="EE59" s="166"/>
      <c r="EF59" s="166"/>
      <c r="EG59" s="166"/>
      <c r="EH59" s="166"/>
      <c r="EI59" s="166"/>
      <c r="EJ59" s="166"/>
      <c r="EK59" s="166"/>
      <c r="EL59" s="166"/>
      <c r="EM59" s="166"/>
      <c r="EN59" s="166"/>
      <c r="EO59" s="166"/>
      <c r="EP59" s="166"/>
      <c r="EQ59" s="166"/>
      <c r="ER59" s="166"/>
      <c r="ES59" s="166"/>
      <c r="ET59" s="166"/>
      <c r="EU59" s="166"/>
      <c r="EV59" s="166"/>
      <c r="EW59" s="166"/>
      <c r="EX59" s="166"/>
      <c r="EY59" s="166"/>
      <c r="EZ59" s="166"/>
      <c r="FA59" s="166"/>
      <c r="FB59" s="166"/>
      <c r="FC59" s="166"/>
      <c r="FD59" s="166"/>
      <c r="FE59" s="166"/>
      <c r="FF59" s="166"/>
      <c r="FG59" s="166"/>
      <c r="FH59" s="166"/>
      <c r="FI59" s="166"/>
      <c r="FJ59" s="166"/>
      <c r="FK59" s="166"/>
      <c r="FL59" s="166"/>
      <c r="FM59" s="166"/>
      <c r="FN59" s="166"/>
      <c r="FO59" s="166"/>
      <c r="FP59" s="166"/>
      <c r="FQ59" s="166"/>
      <c r="FR59" s="166"/>
      <c r="FS59" s="166"/>
      <c r="FT59" s="166"/>
      <c r="FU59" s="166"/>
      <c r="FV59" s="166"/>
      <c r="FW59" s="166"/>
      <c r="FX59" s="166"/>
      <c r="FY59" s="166"/>
      <c r="FZ59" s="166"/>
      <c r="GA59" s="166"/>
      <c r="GB59" s="166"/>
      <c r="GC59" s="166"/>
      <c r="GD59" s="166"/>
      <c r="GE59" s="166"/>
      <c r="GF59" s="166"/>
      <c r="GG59" s="166"/>
      <c r="GH59" s="166"/>
      <c r="GI59" s="166"/>
      <c r="GJ59" s="166"/>
      <c r="GK59" s="166"/>
      <c r="GL59" s="166"/>
      <c r="GM59" s="166"/>
      <c r="GN59" s="166"/>
      <c r="GO59" s="166"/>
      <c r="GP59" s="166"/>
      <c r="GQ59" s="166"/>
      <c r="GR59" s="166"/>
      <c r="GS59" s="166"/>
      <c r="GT59" s="166"/>
      <c r="GU59" s="166"/>
      <c r="GV59" s="166"/>
      <c r="GW59" s="166"/>
      <c r="GX59" s="166"/>
      <c r="GY59" s="166"/>
      <c r="GZ59" s="166"/>
      <c r="HA59" s="166"/>
      <c r="HB59" s="166"/>
      <c r="HC59" s="166"/>
      <c r="HD59" s="166"/>
      <c r="HE59" s="166"/>
      <c r="HF59" s="166"/>
      <c r="HG59" s="166"/>
      <c r="HH59" s="166"/>
      <c r="HI59" s="166"/>
      <c r="HJ59" s="166"/>
      <c r="HK59" s="166"/>
      <c r="HL59" s="166"/>
      <c r="HM59" s="166"/>
      <c r="HN59" s="166"/>
      <c r="HO59" s="166"/>
      <c r="HP59" s="166"/>
      <c r="HQ59" s="166"/>
      <c r="HR59" s="166"/>
      <c r="HS59" s="166"/>
      <c r="HT59" s="166"/>
      <c r="HU59" s="166"/>
      <c r="HV59" s="166"/>
      <c r="HW59" s="166"/>
      <c r="HX59" s="166"/>
      <c r="HY59" s="166"/>
      <c r="HZ59" s="166"/>
      <c r="IA59" s="166"/>
      <c r="IB59" s="166"/>
      <c r="IC59" s="166"/>
      <c r="ID59" s="166"/>
      <c r="IE59" s="166"/>
      <c r="IF59" s="166"/>
      <c r="IG59" s="166"/>
      <c r="IH59" s="166"/>
      <c r="II59" s="166"/>
      <c r="IJ59" s="166"/>
      <c r="IK59" s="166"/>
    </row>
    <row r="60" spans="1:245" s="120" customFormat="1" ht="24.9" customHeight="1" thickBot="1" x14ac:dyDescent="0.35">
      <c r="A60" s="295" t="s">
        <v>58</v>
      </c>
      <c r="B60" s="288"/>
      <c r="C60" s="288"/>
      <c r="D60" s="288"/>
      <c r="E60" s="288"/>
      <c r="F60" s="288"/>
      <c r="G60" s="288"/>
      <c r="H60" s="288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4"/>
      <c r="Y60" s="127"/>
      <c r="Z60" s="139"/>
      <c r="AA60" s="139"/>
      <c r="AB60" s="139"/>
      <c r="AC60" s="139"/>
      <c r="AD60" s="127"/>
      <c r="AE60" s="139"/>
      <c r="AF60" s="139"/>
      <c r="AG60" s="139"/>
      <c r="AH60" s="139"/>
      <c r="AI60" s="139"/>
      <c r="AJ60" s="139"/>
      <c r="AK60" s="139"/>
      <c r="AL60" s="139"/>
      <c r="AM60" s="139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  <c r="HQ60" s="127"/>
      <c r="HR60" s="127"/>
      <c r="HS60" s="127"/>
      <c r="HT60" s="127"/>
      <c r="HU60" s="127"/>
      <c r="HV60" s="127"/>
      <c r="HW60" s="127"/>
      <c r="HX60" s="127"/>
      <c r="HY60" s="127"/>
      <c r="HZ60" s="127"/>
      <c r="IA60" s="127"/>
      <c r="IB60" s="127"/>
      <c r="IC60" s="127"/>
      <c r="ID60" s="127"/>
      <c r="IE60" s="127"/>
      <c r="IF60" s="127"/>
      <c r="IG60" s="127"/>
      <c r="IH60" s="127"/>
      <c r="II60" s="127"/>
      <c r="IJ60" s="127"/>
      <c r="IK60" s="127"/>
    </row>
    <row r="61" spans="1:245" s="120" customFormat="1" ht="24.9" customHeight="1" thickBot="1" x14ac:dyDescent="0.35">
      <c r="A61" s="379" t="s">
        <v>208</v>
      </c>
      <c r="B61" s="246" t="s">
        <v>269</v>
      </c>
      <c r="C61" s="381">
        <v>8</v>
      </c>
      <c r="D61" s="252"/>
      <c r="E61" s="259"/>
      <c r="F61" s="106">
        <f t="shared" ref="F61" si="40">G61*30</f>
        <v>225</v>
      </c>
      <c r="G61" s="247">
        <v>7.5</v>
      </c>
      <c r="H61" s="253"/>
      <c r="I61" s="256"/>
      <c r="J61" s="256"/>
      <c r="K61" s="256"/>
      <c r="L61" s="256"/>
      <c r="M61" s="258"/>
      <c r="N61" s="257"/>
      <c r="O61" s="258"/>
      <c r="P61" s="222">
        <f>F61-H61-N61-O61</f>
        <v>225</v>
      </c>
      <c r="Q61" s="257"/>
      <c r="R61" s="258"/>
      <c r="S61" s="257"/>
      <c r="T61" s="258"/>
      <c r="U61" s="257"/>
      <c r="V61" s="258"/>
      <c r="W61" s="253"/>
      <c r="X61" s="258">
        <v>7.5</v>
      </c>
      <c r="Y61" s="127"/>
      <c r="Z61" s="139" t="b">
        <f t="shared" si="4"/>
        <v>1</v>
      </c>
      <c r="AA61" s="139"/>
      <c r="AB61" s="139"/>
      <c r="AC61" s="139" t="b">
        <f t="shared" si="7"/>
        <v>1</v>
      </c>
      <c r="AD61" s="127"/>
      <c r="AE61" s="139"/>
      <c r="AF61" s="139"/>
      <c r="AG61" s="139"/>
      <c r="AH61" s="139"/>
      <c r="AI61" s="139"/>
      <c r="AJ61" s="139"/>
      <c r="AK61" s="139"/>
      <c r="AL61" s="139"/>
      <c r="AM61" s="139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  <c r="HQ61" s="127"/>
      <c r="HR61" s="127"/>
      <c r="HS61" s="127"/>
      <c r="HT61" s="127"/>
      <c r="HU61" s="127"/>
      <c r="HV61" s="127"/>
      <c r="HW61" s="127"/>
      <c r="HX61" s="127"/>
      <c r="HY61" s="127"/>
      <c r="HZ61" s="127"/>
      <c r="IA61" s="127"/>
      <c r="IB61" s="127"/>
      <c r="IC61" s="127"/>
      <c r="ID61" s="127"/>
      <c r="IE61" s="127"/>
      <c r="IF61" s="127"/>
      <c r="IG61" s="127"/>
      <c r="IH61" s="127"/>
      <c r="II61" s="127"/>
      <c r="IJ61" s="127"/>
      <c r="IK61" s="127"/>
    </row>
    <row r="62" spans="1:245" s="137" customFormat="1" ht="24.9" customHeight="1" thickBot="1" x14ac:dyDescent="0.35">
      <c r="A62" s="428" t="s">
        <v>24</v>
      </c>
      <c r="B62" s="486"/>
      <c r="C62" s="232">
        <v>0</v>
      </c>
      <c r="D62" s="232">
        <v>0</v>
      </c>
      <c r="E62" s="232">
        <v>0</v>
      </c>
      <c r="F62" s="232">
        <f t="shared" ref="F62:X62" si="41">SUM(F61:F61)</f>
        <v>225</v>
      </c>
      <c r="G62" s="111">
        <f t="shared" si="41"/>
        <v>7.5</v>
      </c>
      <c r="H62" s="232">
        <f t="shared" si="41"/>
        <v>0</v>
      </c>
      <c r="I62" s="232">
        <f t="shared" si="41"/>
        <v>0</v>
      </c>
      <c r="J62" s="232">
        <f t="shared" si="41"/>
        <v>0</v>
      </c>
      <c r="K62" s="232">
        <f t="shared" si="41"/>
        <v>0</v>
      </c>
      <c r="L62" s="232">
        <f t="shared" si="41"/>
        <v>0</v>
      </c>
      <c r="M62" s="232">
        <f t="shared" si="41"/>
        <v>0</v>
      </c>
      <c r="N62" s="232">
        <f t="shared" si="41"/>
        <v>0</v>
      </c>
      <c r="O62" s="232">
        <f t="shared" si="41"/>
        <v>0</v>
      </c>
      <c r="P62" s="232">
        <f t="shared" si="41"/>
        <v>225</v>
      </c>
      <c r="Q62" s="232">
        <f t="shared" si="41"/>
        <v>0</v>
      </c>
      <c r="R62" s="232">
        <f t="shared" si="41"/>
        <v>0</v>
      </c>
      <c r="S62" s="232">
        <f t="shared" si="41"/>
        <v>0</v>
      </c>
      <c r="T62" s="232">
        <f t="shared" si="41"/>
        <v>0</v>
      </c>
      <c r="U62" s="232">
        <f t="shared" si="41"/>
        <v>0</v>
      </c>
      <c r="V62" s="232">
        <f t="shared" si="41"/>
        <v>0</v>
      </c>
      <c r="W62" s="232">
        <f t="shared" si="41"/>
        <v>0</v>
      </c>
      <c r="X62" s="111">
        <f t="shared" si="41"/>
        <v>7.5</v>
      </c>
      <c r="Y62" s="166"/>
      <c r="Z62" s="139" t="b">
        <f t="shared" si="4"/>
        <v>1</v>
      </c>
      <c r="AA62" s="139"/>
      <c r="AB62" s="139"/>
      <c r="AC62" s="139" t="b">
        <f t="shared" si="7"/>
        <v>1</v>
      </c>
      <c r="AD62" s="166"/>
      <c r="AE62" s="139"/>
      <c r="AF62" s="139"/>
      <c r="AG62" s="139"/>
      <c r="AH62" s="139"/>
      <c r="AI62" s="139"/>
      <c r="AJ62" s="139"/>
      <c r="AK62" s="139"/>
      <c r="AL62" s="139"/>
      <c r="AM62" s="139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  <c r="GY62" s="166"/>
      <c r="GZ62" s="166"/>
      <c r="HA62" s="166"/>
      <c r="HB62" s="166"/>
      <c r="HC62" s="166"/>
      <c r="HD62" s="166"/>
      <c r="HE62" s="166"/>
      <c r="HF62" s="166"/>
      <c r="HG62" s="166"/>
      <c r="HH62" s="166"/>
      <c r="HI62" s="166"/>
      <c r="HJ62" s="166"/>
      <c r="HK62" s="166"/>
      <c r="HL62" s="166"/>
      <c r="HM62" s="166"/>
      <c r="HN62" s="166"/>
      <c r="HO62" s="166"/>
      <c r="HP62" s="166"/>
      <c r="HQ62" s="166"/>
      <c r="HR62" s="166"/>
      <c r="HS62" s="166"/>
      <c r="HT62" s="166"/>
      <c r="HU62" s="166"/>
      <c r="HV62" s="166"/>
      <c r="HW62" s="166"/>
      <c r="HX62" s="166"/>
      <c r="HY62" s="166"/>
      <c r="HZ62" s="166"/>
      <c r="IA62" s="166"/>
      <c r="IB62" s="166"/>
      <c r="IC62" s="166"/>
      <c r="ID62" s="166"/>
      <c r="IE62" s="166"/>
      <c r="IF62" s="166"/>
      <c r="IG62" s="166"/>
      <c r="IH62" s="166"/>
      <c r="II62" s="166"/>
      <c r="IJ62" s="166"/>
      <c r="IK62" s="166"/>
    </row>
    <row r="63" spans="1:245" s="149" customFormat="1" ht="24.9" customHeight="1" thickBot="1" x14ac:dyDescent="0.35">
      <c r="A63" s="482" t="s">
        <v>60</v>
      </c>
      <c r="B63" s="483"/>
      <c r="C63" s="162">
        <f t="shared" ref="C63" si="42">C62+C59+C53+C25</f>
        <v>15</v>
      </c>
      <c r="D63" s="162">
        <f t="shared" ref="D63" si="43">D62+D59+D53+D25</f>
        <v>25</v>
      </c>
      <c r="E63" s="162">
        <f t="shared" ref="E63" si="44">E62+E59+E53+E25</f>
        <v>2</v>
      </c>
      <c r="F63" s="162">
        <f t="shared" ref="F63" si="45">F62+F59+F53+F25</f>
        <v>5400</v>
      </c>
      <c r="G63" s="162">
        <f t="shared" ref="G63:X63" si="46">G62+G59+G53+G25</f>
        <v>180</v>
      </c>
      <c r="H63" s="162">
        <f t="shared" si="46"/>
        <v>1917</v>
      </c>
      <c r="I63" s="162">
        <f t="shared" si="46"/>
        <v>480</v>
      </c>
      <c r="J63" s="162">
        <f t="shared" si="46"/>
        <v>821</v>
      </c>
      <c r="K63" s="162">
        <f t="shared" si="46"/>
        <v>420</v>
      </c>
      <c r="L63" s="162">
        <f t="shared" si="46"/>
        <v>196</v>
      </c>
      <c r="M63" s="162">
        <f t="shared" si="46"/>
        <v>0</v>
      </c>
      <c r="N63" s="162">
        <f t="shared" si="46"/>
        <v>268</v>
      </c>
      <c r="O63" s="162">
        <f t="shared" si="46"/>
        <v>450</v>
      </c>
      <c r="P63" s="162">
        <f t="shared" si="46"/>
        <v>2765</v>
      </c>
      <c r="Q63" s="162">
        <f t="shared" si="46"/>
        <v>30</v>
      </c>
      <c r="R63" s="162">
        <f t="shared" si="46"/>
        <v>30</v>
      </c>
      <c r="S63" s="162">
        <f t="shared" si="46"/>
        <v>22</v>
      </c>
      <c r="T63" s="162">
        <f t="shared" si="46"/>
        <v>18</v>
      </c>
      <c r="U63" s="162">
        <f t="shared" si="46"/>
        <v>22</v>
      </c>
      <c r="V63" s="162">
        <f t="shared" si="46"/>
        <v>22</v>
      </c>
      <c r="W63" s="162">
        <f t="shared" si="46"/>
        <v>12</v>
      </c>
      <c r="X63" s="162">
        <f t="shared" si="46"/>
        <v>24</v>
      </c>
      <c r="Y63" s="166"/>
      <c r="Z63" s="139" t="b">
        <f t="shared" si="4"/>
        <v>1</v>
      </c>
      <c r="AA63" s="139"/>
      <c r="AB63" s="139"/>
      <c r="AC63" s="139" t="b">
        <f t="shared" si="7"/>
        <v>1</v>
      </c>
      <c r="AD63" s="166"/>
      <c r="AE63" s="139"/>
      <c r="AF63" s="139"/>
      <c r="AG63" s="139"/>
      <c r="AH63" s="139"/>
      <c r="AI63" s="139"/>
      <c r="AJ63" s="139"/>
      <c r="AK63" s="139"/>
      <c r="AL63" s="139"/>
      <c r="AM63" s="139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</row>
    <row r="64" spans="1:245" s="12" customFormat="1" ht="30" customHeight="1" x14ac:dyDescent="0.3">
      <c r="A64" s="297"/>
      <c r="B64" s="298" t="s">
        <v>136</v>
      </c>
      <c r="C64" s="296"/>
      <c r="D64" s="296"/>
      <c r="E64" s="296"/>
      <c r="F64" s="296"/>
      <c r="G64" s="296"/>
      <c r="H64" s="296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300"/>
      <c r="Y64" s="25"/>
      <c r="Z64" s="139"/>
      <c r="AA64" s="139"/>
      <c r="AB64" s="139"/>
      <c r="AC64" s="139"/>
      <c r="AD64" s="25"/>
      <c r="AE64" s="139"/>
      <c r="AF64" s="139"/>
      <c r="AG64" s="139"/>
      <c r="AH64" s="139"/>
      <c r="AI64" s="139"/>
      <c r="AJ64" s="139"/>
      <c r="AK64" s="139"/>
      <c r="AL64" s="139"/>
      <c r="AM64" s="139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</row>
    <row r="65" spans="1:245" s="88" customFormat="1" ht="24.9" customHeight="1" thickBot="1" x14ac:dyDescent="0.35">
      <c r="A65" s="491" t="s">
        <v>213</v>
      </c>
      <c r="B65" s="492"/>
      <c r="C65" s="492"/>
      <c r="D65" s="492"/>
      <c r="E65" s="492"/>
      <c r="F65" s="492"/>
      <c r="G65" s="492"/>
      <c r="H65" s="492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4"/>
      <c r="Y65" s="102"/>
      <c r="Z65" s="139"/>
      <c r="AA65" s="139"/>
      <c r="AB65" s="139"/>
      <c r="AC65" s="139"/>
      <c r="AD65" s="102"/>
      <c r="AE65" s="139"/>
      <c r="AF65" s="139"/>
      <c r="AG65" s="139"/>
      <c r="AH65" s="139"/>
      <c r="AI65" s="139"/>
      <c r="AJ65" s="139"/>
      <c r="AK65" s="139"/>
      <c r="AL65" s="139"/>
      <c r="AM65" s="139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  <c r="HJ65" s="102"/>
      <c r="HK65" s="102"/>
      <c r="HL65" s="102"/>
      <c r="HM65" s="102"/>
      <c r="HN65" s="102"/>
      <c r="HO65" s="102"/>
      <c r="HP65" s="102"/>
      <c r="HQ65" s="102"/>
      <c r="HR65" s="102"/>
      <c r="HS65" s="102"/>
      <c r="HT65" s="102"/>
      <c r="HU65" s="102"/>
      <c r="HV65" s="102"/>
      <c r="HW65" s="102"/>
      <c r="HX65" s="102"/>
      <c r="HY65" s="102"/>
      <c r="HZ65" s="102"/>
      <c r="IA65" s="102"/>
      <c r="IB65" s="102"/>
      <c r="IC65" s="102"/>
      <c r="ID65" s="102"/>
      <c r="IE65" s="102"/>
      <c r="IF65" s="102"/>
      <c r="IG65" s="102"/>
      <c r="IH65" s="102"/>
      <c r="II65" s="102"/>
      <c r="IJ65" s="102"/>
      <c r="IK65" s="102"/>
    </row>
    <row r="66" spans="1:245" s="147" customFormat="1" ht="24.9" customHeight="1" x14ac:dyDescent="0.3">
      <c r="A66" s="311" t="s">
        <v>234</v>
      </c>
      <c r="B66" s="304" t="s">
        <v>85</v>
      </c>
      <c r="C66" s="107">
        <v>3</v>
      </c>
      <c r="D66" s="108"/>
      <c r="E66" s="98"/>
      <c r="F66" s="99">
        <f>G66*30</f>
        <v>120</v>
      </c>
      <c r="G66" s="92">
        <v>4</v>
      </c>
      <c r="H66" s="143">
        <f t="shared" ref="H66:H74" si="47">I66+J66+K66+L66+M66</f>
        <v>56</v>
      </c>
      <c r="I66" s="233">
        <v>20</v>
      </c>
      <c r="J66" s="233">
        <v>18</v>
      </c>
      <c r="K66" s="233">
        <v>18</v>
      </c>
      <c r="L66" s="233"/>
      <c r="M66" s="155"/>
      <c r="N66" s="154">
        <f>G66*2</f>
        <v>8</v>
      </c>
      <c r="O66" s="155">
        <v>30</v>
      </c>
      <c r="P66" s="234">
        <f>F66-H66-N66-O66</f>
        <v>26</v>
      </c>
      <c r="Q66" s="154"/>
      <c r="R66" s="155"/>
      <c r="S66" s="154">
        <v>4</v>
      </c>
      <c r="T66" s="155"/>
      <c r="U66" s="154"/>
      <c r="V66" s="155"/>
      <c r="W66" s="154"/>
      <c r="X66" s="155"/>
      <c r="Y66" s="139"/>
      <c r="Z66" s="139" t="b">
        <f t="shared" si="4"/>
        <v>1</v>
      </c>
      <c r="AA66" s="139" t="b">
        <f t="shared" si="5"/>
        <v>1</v>
      </c>
      <c r="AB66" s="139" t="b">
        <f t="shared" si="6"/>
        <v>1</v>
      </c>
      <c r="AC66" s="139" t="b">
        <f t="shared" si="7"/>
        <v>1</v>
      </c>
      <c r="AD66" s="139"/>
      <c r="AE66" s="139">
        <f t="shared" si="21"/>
        <v>0</v>
      </c>
      <c r="AF66" s="139">
        <f t="shared" si="8"/>
        <v>0</v>
      </c>
      <c r="AG66" s="139">
        <f t="shared" si="9"/>
        <v>56</v>
      </c>
      <c r="AH66" s="139">
        <f t="shared" si="10"/>
        <v>0</v>
      </c>
      <c r="AI66" s="139">
        <f t="shared" si="11"/>
        <v>0</v>
      </c>
      <c r="AJ66" s="139">
        <f t="shared" si="12"/>
        <v>0</v>
      </c>
      <c r="AK66" s="139">
        <f t="shared" si="13"/>
        <v>0</v>
      </c>
      <c r="AL66" s="139">
        <f t="shared" si="14"/>
        <v>0</v>
      </c>
      <c r="AM66" s="261" t="b">
        <f t="shared" si="15"/>
        <v>1</v>
      </c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  <c r="GN66" s="139"/>
      <c r="GO66" s="139"/>
      <c r="GP66" s="139"/>
      <c r="GQ66" s="139"/>
      <c r="GR66" s="139"/>
      <c r="GS66" s="139"/>
      <c r="GT66" s="139"/>
      <c r="GU66" s="139"/>
      <c r="GV66" s="139"/>
      <c r="GW66" s="139"/>
      <c r="GX66" s="139"/>
      <c r="GY66" s="139"/>
      <c r="GZ66" s="139"/>
      <c r="HA66" s="139"/>
      <c r="HB66" s="139"/>
      <c r="HC66" s="139"/>
      <c r="HD66" s="139"/>
      <c r="HE66" s="139"/>
      <c r="HF66" s="139"/>
      <c r="HG66" s="139"/>
      <c r="HH66" s="139"/>
      <c r="HI66" s="139"/>
      <c r="HJ66" s="139"/>
      <c r="HK66" s="139"/>
      <c r="HL66" s="139"/>
      <c r="HM66" s="139"/>
      <c r="HN66" s="139"/>
      <c r="HO66" s="139"/>
      <c r="HP66" s="139"/>
      <c r="HQ66" s="139"/>
      <c r="HR66" s="139"/>
      <c r="HS66" s="139"/>
      <c r="HT66" s="139"/>
      <c r="HU66" s="139"/>
      <c r="HV66" s="139"/>
      <c r="HW66" s="139"/>
      <c r="HX66" s="139"/>
      <c r="HY66" s="139"/>
      <c r="HZ66" s="139"/>
      <c r="IA66" s="139"/>
      <c r="IB66" s="139"/>
      <c r="IC66" s="139"/>
      <c r="ID66" s="139"/>
      <c r="IE66" s="139"/>
      <c r="IF66" s="139"/>
      <c r="IG66" s="139"/>
      <c r="IH66" s="139"/>
      <c r="II66" s="139"/>
      <c r="IJ66" s="139"/>
      <c r="IK66" s="139"/>
    </row>
    <row r="67" spans="1:245" s="147" customFormat="1" ht="24.9" customHeight="1" x14ac:dyDescent="0.3">
      <c r="A67" s="312" t="s">
        <v>235</v>
      </c>
      <c r="B67" s="305" t="s">
        <v>145</v>
      </c>
      <c r="C67" s="205"/>
      <c r="D67" s="141">
        <v>4</v>
      </c>
      <c r="E67" s="196"/>
      <c r="F67" s="206">
        <f>G67*30</f>
        <v>120</v>
      </c>
      <c r="G67" s="164">
        <v>4</v>
      </c>
      <c r="H67" s="143">
        <f t="shared" si="47"/>
        <v>56</v>
      </c>
      <c r="I67" s="220">
        <v>4</v>
      </c>
      <c r="J67" s="220">
        <v>30</v>
      </c>
      <c r="K67" s="220">
        <v>22</v>
      </c>
      <c r="L67" s="220"/>
      <c r="M67" s="144"/>
      <c r="N67" s="143">
        <f t="shared" ref="N67:N73" si="48">G67*2</f>
        <v>8</v>
      </c>
      <c r="O67" s="144"/>
      <c r="P67" s="235">
        <f t="shared" ref="P67:P74" si="49">F67-H67-N67-O67</f>
        <v>56</v>
      </c>
      <c r="Q67" s="143"/>
      <c r="R67" s="144"/>
      <c r="S67" s="143"/>
      <c r="T67" s="144">
        <v>4</v>
      </c>
      <c r="U67" s="143"/>
      <c r="V67" s="144"/>
      <c r="W67" s="143"/>
      <c r="X67" s="144"/>
      <c r="Y67" s="139"/>
      <c r="Z67" s="139" t="b">
        <f t="shared" si="4"/>
        <v>1</v>
      </c>
      <c r="AA67" s="139" t="b">
        <f t="shared" si="5"/>
        <v>1</v>
      </c>
      <c r="AB67" s="139" t="b">
        <f t="shared" si="6"/>
        <v>1</v>
      </c>
      <c r="AC67" s="139" t="b">
        <f t="shared" si="7"/>
        <v>1</v>
      </c>
      <c r="AD67" s="139"/>
      <c r="AE67" s="139">
        <f t="shared" si="21"/>
        <v>0</v>
      </c>
      <c r="AF67" s="139">
        <f t="shared" si="8"/>
        <v>0</v>
      </c>
      <c r="AG67" s="139">
        <f t="shared" si="9"/>
        <v>0</v>
      </c>
      <c r="AH67" s="139">
        <f t="shared" si="10"/>
        <v>56</v>
      </c>
      <c r="AI67" s="139">
        <f t="shared" si="11"/>
        <v>0</v>
      </c>
      <c r="AJ67" s="139">
        <f t="shared" si="12"/>
        <v>0</v>
      </c>
      <c r="AK67" s="139">
        <f t="shared" si="13"/>
        <v>0</v>
      </c>
      <c r="AL67" s="139">
        <f t="shared" si="14"/>
        <v>0</v>
      </c>
      <c r="AM67" s="139" t="b">
        <f t="shared" si="15"/>
        <v>1</v>
      </c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  <c r="EW67" s="139"/>
      <c r="EX67" s="139"/>
      <c r="EY67" s="139"/>
      <c r="EZ67" s="139"/>
      <c r="FA67" s="139"/>
      <c r="FB67" s="139"/>
      <c r="FC67" s="139"/>
      <c r="FD67" s="139"/>
      <c r="FE67" s="139"/>
      <c r="FF67" s="139"/>
      <c r="FG67" s="139"/>
      <c r="FH67" s="139"/>
      <c r="FI67" s="139"/>
      <c r="FJ67" s="139"/>
      <c r="FK67" s="139"/>
      <c r="FL67" s="139"/>
      <c r="FM67" s="139"/>
      <c r="FN67" s="139"/>
      <c r="FO67" s="139"/>
      <c r="FP67" s="139"/>
      <c r="FQ67" s="139"/>
      <c r="FR67" s="139"/>
      <c r="FS67" s="139"/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9"/>
      <c r="GE67" s="139"/>
      <c r="GF67" s="139"/>
      <c r="GG67" s="139"/>
      <c r="GH67" s="139"/>
      <c r="GI67" s="139"/>
      <c r="GJ67" s="139"/>
      <c r="GK67" s="139"/>
      <c r="GL67" s="139"/>
      <c r="GM67" s="139"/>
      <c r="GN67" s="139"/>
      <c r="GO67" s="139"/>
      <c r="GP67" s="139"/>
      <c r="GQ67" s="139"/>
      <c r="GR67" s="139"/>
      <c r="GS67" s="139"/>
      <c r="GT67" s="139"/>
      <c r="GU67" s="139"/>
      <c r="GV67" s="139"/>
      <c r="GW67" s="139"/>
      <c r="GX67" s="139"/>
      <c r="GY67" s="139"/>
      <c r="GZ67" s="139"/>
      <c r="HA67" s="139"/>
      <c r="HB67" s="139"/>
      <c r="HC67" s="139"/>
      <c r="HD67" s="139"/>
      <c r="HE67" s="139"/>
      <c r="HF67" s="139"/>
      <c r="HG67" s="139"/>
      <c r="HH67" s="139"/>
      <c r="HI67" s="139"/>
      <c r="HJ67" s="139"/>
      <c r="HK67" s="139"/>
      <c r="HL67" s="139"/>
      <c r="HM67" s="139"/>
      <c r="HN67" s="139"/>
      <c r="HO67" s="139"/>
      <c r="HP67" s="139"/>
      <c r="HQ67" s="139"/>
      <c r="HR67" s="139"/>
      <c r="HS67" s="139"/>
      <c r="HT67" s="139"/>
      <c r="HU67" s="139"/>
      <c r="HV67" s="139"/>
      <c r="HW67" s="139"/>
      <c r="HX67" s="139"/>
      <c r="HY67" s="139"/>
      <c r="HZ67" s="139"/>
      <c r="IA67" s="139"/>
      <c r="IB67" s="139"/>
      <c r="IC67" s="139"/>
      <c r="ID67" s="139"/>
      <c r="IE67" s="139"/>
      <c r="IF67" s="139"/>
      <c r="IG67" s="139"/>
      <c r="IH67" s="139"/>
      <c r="II67" s="139"/>
      <c r="IJ67" s="139"/>
      <c r="IK67" s="139"/>
    </row>
    <row r="68" spans="1:245" s="147" customFormat="1" ht="24.9" customHeight="1" x14ac:dyDescent="0.3">
      <c r="A68" s="312" t="s">
        <v>236</v>
      </c>
      <c r="B68" s="269" t="s">
        <v>84</v>
      </c>
      <c r="C68" s="379"/>
      <c r="D68" s="141">
        <v>5</v>
      </c>
      <c r="E68" s="184"/>
      <c r="F68" s="206">
        <f t="shared" ref="F68:F74" si="50">G68*30</f>
        <v>120</v>
      </c>
      <c r="G68" s="164">
        <v>4</v>
      </c>
      <c r="H68" s="143">
        <f t="shared" si="47"/>
        <v>56</v>
      </c>
      <c r="I68" s="220">
        <v>4</v>
      </c>
      <c r="J68" s="220">
        <v>30</v>
      </c>
      <c r="K68" s="220">
        <v>22</v>
      </c>
      <c r="L68" s="220"/>
      <c r="M68" s="144"/>
      <c r="N68" s="143">
        <f t="shared" si="48"/>
        <v>8</v>
      </c>
      <c r="O68" s="144"/>
      <c r="P68" s="235">
        <f t="shared" si="49"/>
        <v>56</v>
      </c>
      <c r="Q68" s="143"/>
      <c r="R68" s="144"/>
      <c r="S68" s="143"/>
      <c r="T68" s="144"/>
      <c r="U68" s="143">
        <v>4</v>
      </c>
      <c r="V68" s="144"/>
      <c r="W68" s="143"/>
      <c r="X68" s="144"/>
      <c r="Y68" s="139"/>
      <c r="Z68" s="139" t="b">
        <f t="shared" si="4"/>
        <v>1</v>
      </c>
      <c r="AA68" s="139" t="b">
        <f t="shared" si="5"/>
        <v>1</v>
      </c>
      <c r="AB68" s="139" t="b">
        <f t="shared" si="6"/>
        <v>1</v>
      </c>
      <c r="AC68" s="139" t="b">
        <f t="shared" si="7"/>
        <v>1</v>
      </c>
      <c r="AD68" s="139"/>
      <c r="AE68" s="139">
        <f t="shared" si="21"/>
        <v>0</v>
      </c>
      <c r="AF68" s="139">
        <f t="shared" si="8"/>
        <v>0</v>
      </c>
      <c r="AG68" s="139">
        <f t="shared" si="9"/>
        <v>0</v>
      </c>
      <c r="AH68" s="139">
        <f t="shared" si="10"/>
        <v>0</v>
      </c>
      <c r="AI68" s="139">
        <f t="shared" si="11"/>
        <v>56</v>
      </c>
      <c r="AJ68" s="139">
        <f t="shared" si="12"/>
        <v>0</v>
      </c>
      <c r="AK68" s="139">
        <f t="shared" si="13"/>
        <v>0</v>
      </c>
      <c r="AL68" s="139">
        <f t="shared" si="14"/>
        <v>0</v>
      </c>
      <c r="AM68" s="139" t="b">
        <f t="shared" si="15"/>
        <v>1</v>
      </c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39"/>
      <c r="EV68" s="139"/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39"/>
      <c r="FI68" s="139"/>
      <c r="FJ68" s="139"/>
      <c r="FK68" s="139"/>
      <c r="FL68" s="139"/>
      <c r="FM68" s="139"/>
      <c r="FN68" s="139"/>
      <c r="FO68" s="139"/>
      <c r="FP68" s="139"/>
      <c r="FQ68" s="139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39"/>
      <c r="GV68" s="139"/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39"/>
      <c r="HI68" s="139"/>
      <c r="HJ68" s="139"/>
      <c r="HK68" s="139"/>
      <c r="HL68" s="139"/>
      <c r="HM68" s="139"/>
      <c r="HN68" s="139"/>
      <c r="HO68" s="139"/>
      <c r="HP68" s="139"/>
      <c r="HQ68" s="139"/>
      <c r="HR68" s="139"/>
      <c r="HS68" s="139"/>
      <c r="HT68" s="139"/>
      <c r="HU68" s="139"/>
      <c r="HV68" s="139"/>
      <c r="HW68" s="139"/>
      <c r="HX68" s="139"/>
      <c r="HY68" s="139"/>
      <c r="HZ68" s="139"/>
      <c r="IA68" s="139"/>
      <c r="IB68" s="139"/>
      <c r="IC68" s="139"/>
      <c r="ID68" s="139"/>
      <c r="IE68" s="139"/>
      <c r="IF68" s="139"/>
      <c r="IG68" s="139"/>
      <c r="IH68" s="139"/>
      <c r="II68" s="139"/>
      <c r="IJ68" s="139"/>
      <c r="IK68" s="139"/>
    </row>
    <row r="69" spans="1:245" s="49" customFormat="1" ht="24.9" customHeight="1" x14ac:dyDescent="0.3">
      <c r="A69" s="312" t="s">
        <v>237</v>
      </c>
      <c r="B69" s="306" t="s">
        <v>184</v>
      </c>
      <c r="C69" s="216">
        <v>6</v>
      </c>
      <c r="D69" s="46"/>
      <c r="E69" s="47"/>
      <c r="F69" s="206">
        <f t="shared" si="50"/>
        <v>120</v>
      </c>
      <c r="G69" s="217">
        <v>4</v>
      </c>
      <c r="H69" s="143">
        <f t="shared" si="47"/>
        <v>56</v>
      </c>
      <c r="I69" s="48">
        <v>4</v>
      </c>
      <c r="J69" s="48"/>
      <c r="K69" s="48"/>
      <c r="L69" s="48">
        <v>52</v>
      </c>
      <c r="M69" s="224"/>
      <c r="N69" s="143">
        <f t="shared" si="48"/>
        <v>8</v>
      </c>
      <c r="O69" s="224">
        <v>30</v>
      </c>
      <c r="P69" s="235">
        <f t="shared" si="49"/>
        <v>26</v>
      </c>
      <c r="Q69" s="226"/>
      <c r="R69" s="224"/>
      <c r="S69" s="226"/>
      <c r="T69" s="224"/>
      <c r="U69" s="226"/>
      <c r="V69" s="224">
        <v>4</v>
      </c>
      <c r="W69" s="226"/>
      <c r="X69" s="224"/>
      <c r="Z69" s="139" t="b">
        <f t="shared" si="4"/>
        <v>1</v>
      </c>
      <c r="AA69" s="139" t="b">
        <f t="shared" si="5"/>
        <v>1</v>
      </c>
      <c r="AB69" s="139" t="b">
        <f t="shared" si="6"/>
        <v>1</v>
      </c>
      <c r="AC69" s="139" t="b">
        <f t="shared" si="7"/>
        <v>1</v>
      </c>
      <c r="AE69" s="139">
        <f t="shared" si="21"/>
        <v>0</v>
      </c>
      <c r="AF69" s="139">
        <f t="shared" si="8"/>
        <v>0</v>
      </c>
      <c r="AG69" s="139">
        <f t="shared" si="9"/>
        <v>0</v>
      </c>
      <c r="AH69" s="139">
        <f t="shared" si="10"/>
        <v>0</v>
      </c>
      <c r="AI69" s="139">
        <f t="shared" si="11"/>
        <v>0</v>
      </c>
      <c r="AJ69" s="139">
        <f t="shared" si="12"/>
        <v>56</v>
      </c>
      <c r="AK69" s="139">
        <f t="shared" si="13"/>
        <v>0</v>
      </c>
      <c r="AL69" s="139">
        <f t="shared" si="14"/>
        <v>0</v>
      </c>
      <c r="AM69" s="261" t="b">
        <f t="shared" si="15"/>
        <v>1</v>
      </c>
    </row>
    <row r="70" spans="1:245" s="147" customFormat="1" ht="24.9" customHeight="1" x14ac:dyDescent="0.3">
      <c r="A70" s="312" t="s">
        <v>238</v>
      </c>
      <c r="B70" s="269" t="s">
        <v>86</v>
      </c>
      <c r="C70" s="379">
        <v>7</v>
      </c>
      <c r="D70" s="141"/>
      <c r="E70" s="184"/>
      <c r="F70" s="206">
        <f t="shared" si="50"/>
        <v>120</v>
      </c>
      <c r="G70" s="164">
        <v>4</v>
      </c>
      <c r="H70" s="143">
        <f t="shared" si="47"/>
        <v>56</v>
      </c>
      <c r="I70" s="220">
        <v>20</v>
      </c>
      <c r="J70" s="220">
        <v>18</v>
      </c>
      <c r="K70" s="220">
        <v>18</v>
      </c>
      <c r="L70" s="220"/>
      <c r="M70" s="144"/>
      <c r="N70" s="143">
        <f t="shared" si="48"/>
        <v>8</v>
      </c>
      <c r="O70" s="144">
        <v>30</v>
      </c>
      <c r="P70" s="235">
        <f t="shared" si="49"/>
        <v>26</v>
      </c>
      <c r="Q70" s="143"/>
      <c r="R70" s="144"/>
      <c r="S70" s="143"/>
      <c r="T70" s="144"/>
      <c r="U70" s="143"/>
      <c r="V70" s="144"/>
      <c r="W70" s="143">
        <v>4</v>
      </c>
      <c r="X70" s="144"/>
      <c r="Y70" s="139"/>
      <c r="Z70" s="139" t="b">
        <f t="shared" si="4"/>
        <v>1</v>
      </c>
      <c r="AA70" s="139" t="b">
        <f t="shared" si="5"/>
        <v>1</v>
      </c>
      <c r="AB70" s="139" t="b">
        <f t="shared" si="6"/>
        <v>1</v>
      </c>
      <c r="AC70" s="139" t="b">
        <f t="shared" si="7"/>
        <v>1</v>
      </c>
      <c r="AD70" s="139"/>
      <c r="AE70" s="139">
        <f t="shared" si="21"/>
        <v>0</v>
      </c>
      <c r="AF70" s="139">
        <f t="shared" si="8"/>
        <v>0</v>
      </c>
      <c r="AG70" s="139">
        <f t="shared" si="9"/>
        <v>0</v>
      </c>
      <c r="AH70" s="139">
        <f t="shared" si="10"/>
        <v>0</v>
      </c>
      <c r="AI70" s="139">
        <f t="shared" si="11"/>
        <v>0</v>
      </c>
      <c r="AJ70" s="139">
        <f t="shared" si="12"/>
        <v>0</v>
      </c>
      <c r="AK70" s="139">
        <f t="shared" si="13"/>
        <v>56</v>
      </c>
      <c r="AL70" s="139">
        <f t="shared" si="14"/>
        <v>0</v>
      </c>
      <c r="AM70" s="261" t="b">
        <f t="shared" si="15"/>
        <v>1</v>
      </c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39"/>
      <c r="FL70" s="139"/>
      <c r="FM70" s="139"/>
      <c r="FN70" s="139"/>
      <c r="FO70" s="139"/>
      <c r="FP70" s="139"/>
      <c r="FQ70" s="139"/>
      <c r="FR70" s="139"/>
      <c r="FS70" s="139"/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  <c r="GN70" s="139"/>
      <c r="GO70" s="139"/>
      <c r="GP70" s="139"/>
      <c r="GQ70" s="139"/>
      <c r="GR70" s="139"/>
      <c r="GS70" s="139"/>
      <c r="GT70" s="139"/>
      <c r="GU70" s="139"/>
      <c r="GV70" s="139"/>
      <c r="GW70" s="139"/>
      <c r="GX70" s="139"/>
      <c r="GY70" s="139"/>
      <c r="GZ70" s="139"/>
      <c r="HA70" s="139"/>
      <c r="HB70" s="139"/>
      <c r="HC70" s="139"/>
      <c r="HD70" s="139"/>
      <c r="HE70" s="139"/>
      <c r="HF70" s="139"/>
      <c r="HG70" s="139"/>
      <c r="HH70" s="139"/>
      <c r="HI70" s="139"/>
      <c r="HJ70" s="139"/>
      <c r="HK70" s="139"/>
      <c r="HL70" s="139"/>
      <c r="HM70" s="139"/>
      <c r="HN70" s="139"/>
      <c r="HO70" s="139"/>
      <c r="HP70" s="139"/>
      <c r="HQ70" s="139"/>
      <c r="HR70" s="139"/>
      <c r="HS70" s="139"/>
      <c r="HT70" s="139"/>
      <c r="HU70" s="139"/>
      <c r="HV70" s="139"/>
      <c r="HW70" s="139"/>
      <c r="HX70" s="139"/>
      <c r="HY70" s="139"/>
      <c r="HZ70" s="139"/>
      <c r="IA70" s="139"/>
      <c r="IB70" s="139"/>
      <c r="IC70" s="139"/>
      <c r="ID70" s="139"/>
      <c r="IE70" s="139"/>
      <c r="IF70" s="139"/>
      <c r="IG70" s="139"/>
      <c r="IH70" s="139"/>
      <c r="II70" s="139"/>
      <c r="IJ70" s="139"/>
      <c r="IK70" s="139"/>
    </row>
    <row r="71" spans="1:245" s="147" customFormat="1" ht="24.9" customHeight="1" x14ac:dyDescent="0.3">
      <c r="A71" s="312" t="s">
        <v>239</v>
      </c>
      <c r="B71" s="269" t="s">
        <v>88</v>
      </c>
      <c r="C71" s="379"/>
      <c r="D71" s="141">
        <v>7</v>
      </c>
      <c r="E71" s="184"/>
      <c r="F71" s="206">
        <f t="shared" si="50"/>
        <v>120</v>
      </c>
      <c r="G71" s="164">
        <v>4</v>
      </c>
      <c r="H71" s="143">
        <f t="shared" si="47"/>
        <v>56</v>
      </c>
      <c r="I71" s="220">
        <v>16</v>
      </c>
      <c r="J71" s="220">
        <v>24</v>
      </c>
      <c r="K71" s="220">
        <v>16</v>
      </c>
      <c r="L71" s="220"/>
      <c r="M71" s="144"/>
      <c r="N71" s="143">
        <f t="shared" si="48"/>
        <v>8</v>
      </c>
      <c r="O71" s="144"/>
      <c r="P71" s="235">
        <f t="shared" si="49"/>
        <v>56</v>
      </c>
      <c r="Q71" s="143"/>
      <c r="R71" s="144"/>
      <c r="S71" s="143"/>
      <c r="T71" s="144"/>
      <c r="U71" s="143"/>
      <c r="V71" s="144"/>
      <c r="W71" s="143">
        <v>4</v>
      </c>
      <c r="X71" s="144"/>
      <c r="Y71" s="139"/>
      <c r="Z71" s="139" t="b">
        <f t="shared" si="4"/>
        <v>1</v>
      </c>
      <c r="AA71" s="139" t="b">
        <f t="shared" si="5"/>
        <v>1</v>
      </c>
      <c r="AB71" s="139" t="b">
        <f t="shared" si="6"/>
        <v>1</v>
      </c>
      <c r="AC71" s="139" t="b">
        <f t="shared" si="7"/>
        <v>1</v>
      </c>
      <c r="AD71" s="139"/>
      <c r="AE71" s="139">
        <f t="shared" si="21"/>
        <v>0</v>
      </c>
      <c r="AF71" s="139">
        <f t="shared" si="8"/>
        <v>0</v>
      </c>
      <c r="AG71" s="139">
        <f t="shared" si="9"/>
        <v>0</v>
      </c>
      <c r="AH71" s="139">
        <f t="shared" si="10"/>
        <v>0</v>
      </c>
      <c r="AI71" s="139">
        <f t="shared" si="11"/>
        <v>0</v>
      </c>
      <c r="AJ71" s="139">
        <f t="shared" si="12"/>
        <v>0</v>
      </c>
      <c r="AK71" s="139">
        <f t="shared" si="13"/>
        <v>56</v>
      </c>
      <c r="AL71" s="139">
        <f t="shared" si="14"/>
        <v>0</v>
      </c>
      <c r="AM71" s="139" t="b">
        <f t="shared" si="15"/>
        <v>1</v>
      </c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39"/>
      <c r="EH71" s="139"/>
      <c r="EI71" s="139"/>
      <c r="EJ71" s="139"/>
      <c r="EK71" s="139"/>
      <c r="EL71" s="139"/>
      <c r="EM71" s="139"/>
      <c r="EN71" s="139"/>
      <c r="EO71" s="139"/>
      <c r="EP71" s="139"/>
      <c r="EQ71" s="139"/>
      <c r="ER71" s="139"/>
      <c r="ES71" s="139"/>
      <c r="ET71" s="139"/>
      <c r="EU71" s="139"/>
      <c r="EV71" s="139"/>
      <c r="EW71" s="139"/>
      <c r="EX71" s="139"/>
      <c r="EY71" s="139"/>
      <c r="EZ71" s="139"/>
      <c r="FA71" s="139"/>
      <c r="FB71" s="139"/>
      <c r="FC71" s="139"/>
      <c r="FD71" s="139"/>
      <c r="FE71" s="139"/>
      <c r="FF71" s="139"/>
      <c r="FG71" s="139"/>
      <c r="FH71" s="139"/>
      <c r="FI71" s="139"/>
      <c r="FJ71" s="139"/>
      <c r="FK71" s="139"/>
      <c r="FL71" s="139"/>
      <c r="FM71" s="139"/>
      <c r="FN71" s="139"/>
      <c r="FO71" s="139"/>
      <c r="FP71" s="139"/>
      <c r="FQ71" s="139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  <c r="GN71" s="139"/>
      <c r="GO71" s="139"/>
      <c r="GP71" s="139"/>
      <c r="GQ71" s="139"/>
      <c r="GR71" s="139"/>
      <c r="GS71" s="139"/>
      <c r="GT71" s="139"/>
      <c r="GU71" s="139"/>
      <c r="GV71" s="139"/>
      <c r="GW71" s="139"/>
      <c r="GX71" s="139"/>
      <c r="GY71" s="139"/>
      <c r="GZ71" s="139"/>
      <c r="HA71" s="139"/>
      <c r="HB71" s="139"/>
      <c r="HC71" s="139"/>
      <c r="HD71" s="139"/>
      <c r="HE71" s="139"/>
      <c r="HF71" s="139"/>
      <c r="HG71" s="139"/>
      <c r="HH71" s="139"/>
      <c r="HI71" s="139"/>
      <c r="HJ71" s="139"/>
      <c r="HK71" s="139"/>
      <c r="HL71" s="139"/>
      <c r="HM71" s="139"/>
      <c r="HN71" s="139"/>
      <c r="HO71" s="139"/>
      <c r="HP71" s="139"/>
      <c r="HQ71" s="139"/>
      <c r="HR71" s="139"/>
      <c r="HS71" s="139"/>
      <c r="HT71" s="139"/>
      <c r="HU71" s="139"/>
      <c r="HV71" s="139"/>
      <c r="HW71" s="139"/>
      <c r="HX71" s="139"/>
      <c r="HY71" s="139"/>
      <c r="HZ71" s="139"/>
      <c r="IA71" s="139"/>
      <c r="IB71" s="139"/>
      <c r="IC71" s="139"/>
      <c r="ID71" s="139"/>
      <c r="IE71" s="139"/>
      <c r="IF71" s="139"/>
      <c r="IG71" s="139"/>
      <c r="IH71" s="139"/>
      <c r="II71" s="139"/>
      <c r="IJ71" s="139"/>
      <c r="IK71" s="139"/>
    </row>
    <row r="72" spans="1:245" s="147" customFormat="1" ht="24.9" customHeight="1" x14ac:dyDescent="0.3">
      <c r="A72" s="312" t="s">
        <v>240</v>
      </c>
      <c r="B72" s="269" t="s">
        <v>87</v>
      </c>
      <c r="C72" s="146"/>
      <c r="D72" s="141">
        <v>7</v>
      </c>
      <c r="E72" s="184"/>
      <c r="F72" s="206">
        <f t="shared" si="50"/>
        <v>120</v>
      </c>
      <c r="G72" s="164">
        <v>4</v>
      </c>
      <c r="H72" s="143">
        <f t="shared" si="47"/>
        <v>56</v>
      </c>
      <c r="I72" s="220">
        <v>6</v>
      </c>
      <c r="J72" s="220"/>
      <c r="K72" s="220">
        <v>8</v>
      </c>
      <c r="L72" s="220">
        <v>42</v>
      </c>
      <c r="M72" s="144"/>
      <c r="N72" s="143">
        <f t="shared" si="48"/>
        <v>8</v>
      </c>
      <c r="O72" s="144"/>
      <c r="P72" s="235">
        <f t="shared" si="49"/>
        <v>56</v>
      </c>
      <c r="Q72" s="143"/>
      <c r="R72" s="144"/>
      <c r="S72" s="143"/>
      <c r="T72" s="144"/>
      <c r="U72" s="143"/>
      <c r="V72" s="144"/>
      <c r="W72" s="143">
        <v>4</v>
      </c>
      <c r="X72" s="144"/>
      <c r="Y72" s="139"/>
      <c r="Z72" s="139" t="b">
        <f t="shared" si="4"/>
        <v>1</v>
      </c>
      <c r="AA72" s="139" t="b">
        <f t="shared" si="5"/>
        <v>1</v>
      </c>
      <c r="AB72" s="139" t="b">
        <f t="shared" si="6"/>
        <v>1</v>
      </c>
      <c r="AC72" s="139" t="b">
        <f t="shared" si="7"/>
        <v>1</v>
      </c>
      <c r="AD72" s="139"/>
      <c r="AE72" s="139">
        <f t="shared" si="21"/>
        <v>0</v>
      </c>
      <c r="AF72" s="139">
        <f t="shared" si="8"/>
        <v>0</v>
      </c>
      <c r="AG72" s="139">
        <f t="shared" si="9"/>
        <v>0</v>
      </c>
      <c r="AH72" s="139">
        <f t="shared" si="10"/>
        <v>0</v>
      </c>
      <c r="AI72" s="139">
        <f t="shared" si="11"/>
        <v>0</v>
      </c>
      <c r="AJ72" s="139">
        <f t="shared" si="12"/>
        <v>0</v>
      </c>
      <c r="AK72" s="139">
        <f t="shared" si="13"/>
        <v>56</v>
      </c>
      <c r="AL72" s="139">
        <f t="shared" si="14"/>
        <v>0</v>
      </c>
      <c r="AM72" s="139" t="b">
        <f t="shared" si="15"/>
        <v>1</v>
      </c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39"/>
      <c r="EH72" s="139"/>
      <c r="EI72" s="139"/>
      <c r="EJ72" s="139"/>
      <c r="EK72" s="139"/>
      <c r="EL72" s="139"/>
      <c r="EM72" s="139"/>
      <c r="EN72" s="139"/>
      <c r="EO72" s="139"/>
      <c r="EP72" s="139"/>
      <c r="EQ72" s="139"/>
      <c r="ER72" s="139"/>
      <c r="ES72" s="139"/>
      <c r="ET72" s="139"/>
      <c r="EU72" s="139"/>
      <c r="EV72" s="139"/>
      <c r="EW72" s="139"/>
      <c r="EX72" s="139"/>
      <c r="EY72" s="139"/>
      <c r="EZ72" s="139"/>
      <c r="FA72" s="139"/>
      <c r="FB72" s="139"/>
      <c r="FC72" s="139"/>
      <c r="FD72" s="139"/>
      <c r="FE72" s="139"/>
      <c r="FF72" s="139"/>
      <c r="FG72" s="139"/>
      <c r="FH72" s="139"/>
      <c r="FI72" s="139"/>
      <c r="FJ72" s="139"/>
      <c r="FK72" s="139"/>
      <c r="FL72" s="139"/>
      <c r="FM72" s="139"/>
      <c r="FN72" s="139"/>
      <c r="FO72" s="139"/>
      <c r="FP72" s="139"/>
      <c r="FQ72" s="139"/>
      <c r="FR72" s="139"/>
      <c r="FS72" s="139"/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  <c r="GZ72" s="139"/>
      <c r="HA72" s="139"/>
      <c r="HB72" s="139"/>
      <c r="HC72" s="139"/>
      <c r="HD72" s="139"/>
      <c r="HE72" s="139"/>
      <c r="HF72" s="139"/>
      <c r="HG72" s="139"/>
      <c r="HH72" s="139"/>
      <c r="HI72" s="139"/>
      <c r="HJ72" s="139"/>
      <c r="HK72" s="139"/>
      <c r="HL72" s="139"/>
      <c r="HM72" s="139"/>
      <c r="HN72" s="139"/>
      <c r="HO72" s="139"/>
      <c r="HP72" s="139"/>
      <c r="HQ72" s="139"/>
      <c r="HR72" s="139"/>
      <c r="HS72" s="139"/>
      <c r="HT72" s="139"/>
      <c r="HU72" s="139"/>
      <c r="HV72" s="139"/>
      <c r="HW72" s="139"/>
      <c r="HX72" s="139"/>
      <c r="HY72" s="139"/>
      <c r="HZ72" s="139"/>
      <c r="IA72" s="139"/>
      <c r="IB72" s="139"/>
      <c r="IC72" s="139"/>
      <c r="ID72" s="139"/>
      <c r="IE72" s="139"/>
      <c r="IF72" s="139"/>
      <c r="IG72" s="139"/>
      <c r="IH72" s="139"/>
      <c r="II72" s="139"/>
      <c r="IJ72" s="139"/>
      <c r="IK72" s="139"/>
    </row>
    <row r="73" spans="1:245" s="159" customFormat="1" ht="24.9" customHeight="1" x14ac:dyDescent="0.3">
      <c r="A73" s="312" t="s">
        <v>241</v>
      </c>
      <c r="B73" s="390" t="s">
        <v>232</v>
      </c>
      <c r="C73" s="387"/>
      <c r="D73" s="220" t="s">
        <v>276</v>
      </c>
      <c r="E73" s="388"/>
      <c r="F73" s="206">
        <f t="shared" si="50"/>
        <v>600</v>
      </c>
      <c r="G73" s="388">
        <v>20</v>
      </c>
      <c r="H73" s="143">
        <f t="shared" si="47"/>
        <v>280</v>
      </c>
      <c r="I73" s="220">
        <v>140</v>
      </c>
      <c r="J73" s="220">
        <v>70</v>
      </c>
      <c r="K73" s="220">
        <v>70</v>
      </c>
      <c r="L73" s="389"/>
      <c r="M73" s="388"/>
      <c r="N73" s="143">
        <f t="shared" si="48"/>
        <v>40</v>
      </c>
      <c r="O73" s="388"/>
      <c r="P73" s="235">
        <f t="shared" si="49"/>
        <v>280</v>
      </c>
      <c r="Q73" s="143"/>
      <c r="R73" s="144"/>
      <c r="S73" s="143">
        <v>4</v>
      </c>
      <c r="T73" s="144">
        <v>8</v>
      </c>
      <c r="U73" s="143">
        <v>4</v>
      </c>
      <c r="V73" s="144">
        <v>4</v>
      </c>
      <c r="W73" s="143"/>
      <c r="X73" s="144"/>
      <c r="Z73" s="139" t="b">
        <f t="shared" si="4"/>
        <v>1</v>
      </c>
      <c r="AA73" s="139" t="b">
        <f t="shared" si="5"/>
        <v>1</v>
      </c>
      <c r="AB73" s="139" t="b">
        <f t="shared" si="6"/>
        <v>1</v>
      </c>
      <c r="AC73" s="139" t="b">
        <f t="shared" si="7"/>
        <v>1</v>
      </c>
      <c r="AE73" s="139">
        <f t="shared" si="21"/>
        <v>0</v>
      </c>
      <c r="AF73" s="139">
        <f t="shared" si="8"/>
        <v>0</v>
      </c>
      <c r="AG73" s="139">
        <f t="shared" si="9"/>
        <v>56</v>
      </c>
      <c r="AH73" s="139">
        <f t="shared" si="10"/>
        <v>112</v>
      </c>
      <c r="AI73" s="139">
        <f t="shared" si="11"/>
        <v>56</v>
      </c>
      <c r="AJ73" s="139">
        <f t="shared" si="12"/>
        <v>56</v>
      </c>
      <c r="AK73" s="139">
        <f t="shared" si="13"/>
        <v>0</v>
      </c>
      <c r="AL73" s="139">
        <f t="shared" si="14"/>
        <v>0</v>
      </c>
      <c r="AM73" s="139" t="b">
        <f t="shared" si="15"/>
        <v>1</v>
      </c>
    </row>
    <row r="74" spans="1:245" s="147" customFormat="1" ht="24.9" customHeight="1" thickBot="1" x14ac:dyDescent="0.35">
      <c r="A74" s="313" t="s">
        <v>59</v>
      </c>
      <c r="B74" s="307" t="s">
        <v>214</v>
      </c>
      <c r="C74" s="156"/>
      <c r="D74" s="194">
        <v>7.8</v>
      </c>
      <c r="E74" s="157"/>
      <c r="F74" s="206">
        <f t="shared" si="50"/>
        <v>360</v>
      </c>
      <c r="G74" s="195">
        <v>12</v>
      </c>
      <c r="H74" s="143">
        <f t="shared" si="47"/>
        <v>0</v>
      </c>
      <c r="I74" s="194"/>
      <c r="J74" s="194"/>
      <c r="K74" s="194"/>
      <c r="L74" s="194"/>
      <c r="M74" s="157"/>
      <c r="N74" s="188"/>
      <c r="O74" s="157"/>
      <c r="P74" s="189">
        <f t="shared" si="49"/>
        <v>360</v>
      </c>
      <c r="Q74" s="382"/>
      <c r="R74" s="255"/>
      <c r="S74" s="382"/>
      <c r="T74" s="255"/>
      <c r="U74" s="382"/>
      <c r="V74" s="255"/>
      <c r="W74" s="382">
        <v>6</v>
      </c>
      <c r="X74" s="255">
        <v>6</v>
      </c>
      <c r="Y74" s="139"/>
      <c r="Z74" s="139" t="b">
        <f t="shared" si="4"/>
        <v>1</v>
      </c>
      <c r="AA74" s="139"/>
      <c r="AB74" s="139"/>
      <c r="AC74" s="139" t="b">
        <f t="shared" si="7"/>
        <v>1</v>
      </c>
      <c r="AD74" s="139"/>
      <c r="AE74" s="139">
        <f t="shared" si="21"/>
        <v>0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  <c r="FE74" s="139"/>
      <c r="FF74" s="139"/>
      <c r="FG74" s="139"/>
      <c r="FH74" s="139"/>
      <c r="FI74" s="139"/>
      <c r="FJ74" s="139"/>
      <c r="FK74" s="139"/>
      <c r="FL74" s="139"/>
      <c r="FM74" s="139"/>
      <c r="FN74" s="139"/>
      <c r="FO74" s="139"/>
      <c r="FP74" s="139"/>
      <c r="FQ74" s="139"/>
      <c r="FR74" s="139"/>
      <c r="FS74" s="139"/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9"/>
      <c r="GE74" s="139"/>
      <c r="GF74" s="139"/>
      <c r="GG74" s="139"/>
      <c r="GH74" s="139"/>
      <c r="GI74" s="139"/>
      <c r="GJ74" s="139"/>
      <c r="GK74" s="139"/>
      <c r="GL74" s="139"/>
      <c r="GM74" s="139"/>
      <c r="GN74" s="139"/>
      <c r="GO74" s="139"/>
      <c r="GP74" s="139"/>
      <c r="GQ74" s="139"/>
      <c r="GR74" s="139"/>
      <c r="GS74" s="139"/>
      <c r="GT74" s="139"/>
      <c r="GU74" s="139"/>
      <c r="GV74" s="139"/>
      <c r="GW74" s="139"/>
      <c r="GX74" s="139"/>
      <c r="GY74" s="139"/>
      <c r="GZ74" s="139"/>
      <c r="HA74" s="139"/>
      <c r="HB74" s="139"/>
      <c r="HC74" s="139"/>
      <c r="HD74" s="139"/>
      <c r="HE74" s="139"/>
      <c r="HF74" s="139"/>
      <c r="HG74" s="139"/>
      <c r="HH74" s="139"/>
      <c r="HI74" s="139"/>
      <c r="HJ74" s="139"/>
      <c r="HK74" s="139"/>
      <c r="HL74" s="139"/>
      <c r="HM74" s="139"/>
      <c r="HN74" s="139"/>
      <c r="HO74" s="139"/>
      <c r="HP74" s="139"/>
      <c r="HQ74" s="139"/>
      <c r="HR74" s="139"/>
      <c r="HS74" s="139"/>
      <c r="HT74" s="139"/>
      <c r="HU74" s="139"/>
      <c r="HV74" s="139"/>
      <c r="HW74" s="139"/>
      <c r="HX74" s="139"/>
      <c r="HY74" s="139"/>
      <c r="HZ74" s="139"/>
      <c r="IA74" s="139"/>
      <c r="IB74" s="139"/>
      <c r="IC74" s="139"/>
      <c r="ID74" s="139"/>
      <c r="IE74" s="139"/>
      <c r="IF74" s="139"/>
      <c r="IG74" s="139"/>
      <c r="IH74" s="139"/>
      <c r="II74" s="139"/>
      <c r="IJ74" s="139"/>
      <c r="IK74" s="139"/>
    </row>
    <row r="75" spans="1:245" s="159" customFormat="1" ht="24.9" customHeight="1" thickBot="1" x14ac:dyDescent="0.35">
      <c r="A75" s="482" t="s">
        <v>61</v>
      </c>
      <c r="B75" s="483"/>
      <c r="C75" s="162">
        <v>3</v>
      </c>
      <c r="D75" s="162">
        <v>11</v>
      </c>
      <c r="E75" s="162">
        <v>0</v>
      </c>
      <c r="F75" s="162">
        <f t="shared" ref="F75:X75" si="51">SUM(F66:F74)</f>
        <v>1800</v>
      </c>
      <c r="G75" s="162">
        <f t="shared" si="51"/>
        <v>60</v>
      </c>
      <c r="H75" s="162">
        <f t="shared" si="51"/>
        <v>672</v>
      </c>
      <c r="I75" s="162">
        <f t="shared" si="51"/>
        <v>214</v>
      </c>
      <c r="J75" s="162">
        <f t="shared" si="51"/>
        <v>190</v>
      </c>
      <c r="K75" s="162">
        <f t="shared" si="51"/>
        <v>174</v>
      </c>
      <c r="L75" s="162">
        <f t="shared" si="51"/>
        <v>94</v>
      </c>
      <c r="M75" s="162">
        <f t="shared" si="51"/>
        <v>0</v>
      </c>
      <c r="N75" s="162">
        <f t="shared" si="51"/>
        <v>96</v>
      </c>
      <c r="O75" s="162">
        <f t="shared" si="51"/>
        <v>90</v>
      </c>
      <c r="P75" s="162">
        <f t="shared" si="51"/>
        <v>942</v>
      </c>
      <c r="Q75" s="162">
        <f t="shared" si="51"/>
        <v>0</v>
      </c>
      <c r="R75" s="162">
        <f t="shared" si="51"/>
        <v>0</v>
      </c>
      <c r="S75" s="162">
        <f t="shared" si="51"/>
        <v>8</v>
      </c>
      <c r="T75" s="162">
        <f t="shared" si="51"/>
        <v>12</v>
      </c>
      <c r="U75" s="162">
        <f t="shared" si="51"/>
        <v>8</v>
      </c>
      <c r="V75" s="162">
        <f t="shared" si="51"/>
        <v>8</v>
      </c>
      <c r="W75" s="162">
        <f t="shared" si="51"/>
        <v>18</v>
      </c>
      <c r="X75" s="162">
        <f t="shared" si="51"/>
        <v>6</v>
      </c>
      <c r="Z75" s="139" t="b">
        <f t="shared" si="4"/>
        <v>1</v>
      </c>
      <c r="AA75" s="139"/>
      <c r="AB75" s="139"/>
      <c r="AC75" s="139" t="b">
        <f t="shared" si="7"/>
        <v>1</v>
      </c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245" s="127" customFormat="1" ht="24.9" customHeight="1" x14ac:dyDescent="0.3">
      <c r="A76" s="100"/>
      <c r="B76" s="93"/>
      <c r="C76" s="87"/>
      <c r="D76" s="87"/>
      <c r="E76" s="87"/>
      <c r="F76" s="94"/>
      <c r="G76" s="94"/>
      <c r="H76" s="94"/>
      <c r="I76" s="87"/>
      <c r="J76" s="87"/>
      <c r="K76" s="87"/>
      <c r="L76" s="87"/>
      <c r="M76" s="87"/>
      <c r="N76" s="87"/>
      <c r="O76" s="94"/>
      <c r="P76" s="94"/>
      <c r="Q76" s="94"/>
      <c r="R76" s="94"/>
      <c r="S76" s="94"/>
      <c r="T76" s="94"/>
      <c r="U76" s="94"/>
      <c r="V76" s="94"/>
      <c r="W76" s="94"/>
      <c r="X76" s="101"/>
      <c r="Z76" s="139"/>
      <c r="AA76" s="139"/>
      <c r="AB76" s="139"/>
      <c r="AC76" s="139"/>
      <c r="AE76" s="139"/>
      <c r="AF76" s="139"/>
      <c r="AG76" s="139"/>
      <c r="AH76" s="139"/>
      <c r="AI76" s="139"/>
      <c r="AJ76" s="139"/>
      <c r="AK76" s="139"/>
      <c r="AL76" s="139"/>
      <c r="AM76" s="139"/>
    </row>
    <row r="77" spans="1:245" s="88" customFormat="1" ht="24.9" customHeight="1" thickBot="1" x14ac:dyDescent="0.35">
      <c r="A77" s="487" t="s">
        <v>215</v>
      </c>
      <c r="B77" s="488"/>
      <c r="C77" s="488"/>
      <c r="D77" s="488"/>
      <c r="E77" s="488"/>
      <c r="F77" s="488"/>
      <c r="G77" s="488"/>
      <c r="H77" s="488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  <c r="T77" s="489"/>
      <c r="U77" s="489"/>
      <c r="V77" s="489"/>
      <c r="W77" s="489"/>
      <c r="X77" s="490"/>
      <c r="Y77" s="102"/>
      <c r="Z77" s="139"/>
      <c r="AA77" s="139"/>
      <c r="AB77" s="139"/>
      <c r="AC77" s="139"/>
      <c r="AD77" s="102"/>
      <c r="AE77" s="139"/>
      <c r="AF77" s="139"/>
      <c r="AG77" s="139"/>
      <c r="AH77" s="139"/>
      <c r="AI77" s="139"/>
      <c r="AJ77" s="139"/>
      <c r="AK77" s="139"/>
      <c r="AL77" s="139"/>
      <c r="AM77" s="139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102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  <c r="GN77" s="102"/>
      <c r="GO77" s="102"/>
      <c r="GP77" s="102"/>
      <c r="GQ77" s="102"/>
      <c r="GR77" s="102"/>
      <c r="GS77" s="102"/>
      <c r="GT77" s="102"/>
      <c r="GU77" s="102"/>
      <c r="GV77" s="102"/>
      <c r="GW77" s="102"/>
      <c r="GX77" s="102"/>
      <c r="GY77" s="102"/>
      <c r="GZ77" s="102"/>
      <c r="HA77" s="102"/>
      <c r="HB77" s="102"/>
      <c r="HC77" s="102"/>
      <c r="HD77" s="102"/>
      <c r="HE77" s="102"/>
      <c r="HF77" s="102"/>
      <c r="HG77" s="102"/>
      <c r="HH77" s="102"/>
      <c r="HI77" s="102"/>
      <c r="HJ77" s="102"/>
      <c r="HK77" s="102"/>
      <c r="HL77" s="102"/>
      <c r="HM77" s="102"/>
      <c r="HN77" s="102"/>
      <c r="HO77" s="102"/>
      <c r="HP77" s="102"/>
      <c r="HQ77" s="102"/>
      <c r="HR77" s="102"/>
      <c r="HS77" s="102"/>
      <c r="HT77" s="102"/>
      <c r="HU77" s="102"/>
      <c r="HV77" s="102"/>
      <c r="HW77" s="102"/>
      <c r="HX77" s="102"/>
      <c r="HY77" s="102"/>
      <c r="HZ77" s="102"/>
      <c r="IA77" s="102"/>
      <c r="IB77" s="102"/>
      <c r="IC77" s="102"/>
      <c r="ID77" s="102"/>
      <c r="IE77" s="102"/>
      <c r="IF77" s="102"/>
      <c r="IG77" s="102"/>
      <c r="IH77" s="102"/>
      <c r="II77" s="102"/>
      <c r="IJ77" s="102"/>
      <c r="IK77" s="102"/>
    </row>
    <row r="78" spans="1:245" s="147" customFormat="1" ht="24.9" customHeight="1" x14ac:dyDescent="0.3">
      <c r="A78" s="311" t="s">
        <v>242</v>
      </c>
      <c r="B78" s="391" t="s">
        <v>149</v>
      </c>
      <c r="C78" s="107">
        <v>3</v>
      </c>
      <c r="D78" s="108"/>
      <c r="E78" s="98"/>
      <c r="F78" s="99">
        <f t="shared" ref="F78:F86" si="52">G78*30</f>
        <v>120</v>
      </c>
      <c r="G78" s="92">
        <v>4</v>
      </c>
      <c r="H78" s="154">
        <f t="shared" ref="H78:H86" si="53">I78+J78+K78+L78+M78</f>
        <v>56</v>
      </c>
      <c r="I78" s="233">
        <v>6</v>
      </c>
      <c r="J78" s="233">
        <v>38</v>
      </c>
      <c r="K78" s="233">
        <v>12</v>
      </c>
      <c r="L78" s="233"/>
      <c r="M78" s="155"/>
      <c r="N78" s="154">
        <f>G78*2</f>
        <v>8</v>
      </c>
      <c r="O78" s="155">
        <v>30</v>
      </c>
      <c r="P78" s="234">
        <f>F78-H78-N78-O78</f>
        <v>26</v>
      </c>
      <c r="Q78" s="154"/>
      <c r="R78" s="155"/>
      <c r="S78" s="154">
        <v>4</v>
      </c>
      <c r="T78" s="155"/>
      <c r="U78" s="154"/>
      <c r="V78" s="155"/>
      <c r="W78" s="154"/>
      <c r="X78" s="155"/>
      <c r="Y78" s="139"/>
      <c r="Z78" s="139" t="b">
        <f t="shared" ref="Z78:Z92" si="54">G78=Q78+R78+S78+T78+U78+V78+W78+X78</f>
        <v>1</v>
      </c>
      <c r="AA78" s="139" t="b">
        <f t="shared" ref="AA78:AA91" si="55">G78*14=H78</f>
        <v>1</v>
      </c>
      <c r="AB78" s="139" t="b">
        <f t="shared" ref="AB78:AB91" si="56">G78*2=N78</f>
        <v>1</v>
      </c>
      <c r="AC78" s="139" t="b">
        <f t="shared" ref="AC78:AC92" si="57">F78-H78-N78-O78=P78</f>
        <v>1</v>
      </c>
      <c r="AD78" s="139"/>
      <c r="AE78" s="139">
        <f t="shared" ref="AE78:AE90" si="58">Q78*14</f>
        <v>0</v>
      </c>
      <c r="AF78" s="139">
        <f t="shared" ref="AF78:AF90" si="59">R78*14</f>
        <v>0</v>
      </c>
      <c r="AG78" s="139">
        <f t="shared" ref="AG78:AG90" si="60">S78*14</f>
        <v>56</v>
      </c>
      <c r="AH78" s="139">
        <f t="shared" ref="AH78:AH90" si="61">T78*14</f>
        <v>0</v>
      </c>
      <c r="AI78" s="139">
        <f t="shared" ref="AI78:AI90" si="62">U78*14</f>
        <v>0</v>
      </c>
      <c r="AJ78" s="139">
        <f t="shared" ref="AJ78:AJ90" si="63">V78*14</f>
        <v>0</v>
      </c>
      <c r="AK78" s="139">
        <f t="shared" ref="AK78:AK90" si="64">W78*14</f>
        <v>0</v>
      </c>
      <c r="AL78" s="139">
        <f t="shared" ref="AL78:AL90" si="65">X78*14</f>
        <v>0</v>
      </c>
      <c r="AM78" s="261" t="b">
        <f t="shared" ref="AM78:AM92" si="66">AE78+AF78+AG78+AH78+AI78+AJ78+AK78+AL78=H78</f>
        <v>1</v>
      </c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139"/>
      <c r="CX78" s="139"/>
      <c r="CY78" s="139"/>
      <c r="CZ78" s="139"/>
      <c r="DA78" s="13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139"/>
      <c r="DN78" s="139"/>
      <c r="DO78" s="139"/>
      <c r="DP78" s="139"/>
      <c r="DQ78" s="139"/>
      <c r="DR78" s="139"/>
      <c r="DS78" s="139"/>
      <c r="DT78" s="139"/>
      <c r="DU78" s="139"/>
      <c r="DV78" s="139"/>
      <c r="DW78" s="139"/>
      <c r="DX78" s="139"/>
      <c r="DY78" s="139"/>
      <c r="DZ78" s="139"/>
      <c r="EA78" s="139"/>
      <c r="EB78" s="139"/>
      <c r="EC78" s="139"/>
      <c r="ED78" s="139"/>
      <c r="EE78" s="139"/>
      <c r="EF78" s="139"/>
      <c r="EG78" s="139"/>
      <c r="EH78" s="139"/>
      <c r="EI78" s="139"/>
      <c r="EJ78" s="139"/>
      <c r="EK78" s="139"/>
      <c r="EL78" s="139"/>
      <c r="EM78" s="139"/>
      <c r="EN78" s="139"/>
      <c r="EO78" s="139"/>
      <c r="EP78" s="139"/>
      <c r="EQ78" s="139"/>
      <c r="ER78" s="139"/>
      <c r="ES78" s="139"/>
      <c r="ET78" s="139"/>
      <c r="EU78" s="139"/>
      <c r="EV78" s="139"/>
      <c r="EW78" s="139"/>
      <c r="EX78" s="139"/>
      <c r="EY78" s="139"/>
      <c r="EZ78" s="139"/>
      <c r="FA78" s="139"/>
      <c r="FB78" s="139"/>
      <c r="FC78" s="139"/>
      <c r="FD78" s="139"/>
      <c r="FE78" s="139"/>
      <c r="FF78" s="139"/>
      <c r="FG78" s="139"/>
      <c r="FH78" s="139"/>
      <c r="FI78" s="139"/>
      <c r="FJ78" s="139"/>
      <c r="FK78" s="139"/>
      <c r="FL78" s="139"/>
      <c r="FM78" s="139"/>
      <c r="FN78" s="139"/>
      <c r="FO78" s="139"/>
      <c r="FP78" s="139"/>
      <c r="FQ78" s="139"/>
      <c r="FR78" s="139"/>
      <c r="FS78" s="139"/>
      <c r="FT78" s="139"/>
      <c r="FU78" s="139"/>
      <c r="FV78" s="139"/>
      <c r="FW78" s="139"/>
      <c r="FX78" s="139"/>
      <c r="FY78" s="139"/>
      <c r="FZ78" s="139"/>
      <c r="GA78" s="139"/>
      <c r="GB78" s="139"/>
      <c r="GC78" s="139"/>
      <c r="GD78" s="139"/>
      <c r="GE78" s="139"/>
      <c r="GF78" s="139"/>
      <c r="GG78" s="139"/>
      <c r="GH78" s="139"/>
      <c r="GI78" s="139"/>
      <c r="GJ78" s="139"/>
      <c r="GK78" s="139"/>
      <c r="GL78" s="139"/>
      <c r="GM78" s="139"/>
      <c r="GN78" s="139"/>
      <c r="GO78" s="139"/>
      <c r="GP78" s="139"/>
      <c r="GQ78" s="139"/>
      <c r="GR78" s="139"/>
      <c r="GS78" s="139"/>
      <c r="GT78" s="139"/>
      <c r="GU78" s="139"/>
      <c r="GV78" s="139"/>
      <c r="GW78" s="139"/>
      <c r="GX78" s="139"/>
      <c r="GY78" s="139"/>
      <c r="GZ78" s="139"/>
      <c r="HA78" s="139"/>
      <c r="HB78" s="139"/>
      <c r="HC78" s="139"/>
      <c r="HD78" s="139"/>
      <c r="HE78" s="139"/>
      <c r="HF78" s="139"/>
      <c r="HG78" s="139"/>
      <c r="HH78" s="139"/>
      <c r="HI78" s="139"/>
      <c r="HJ78" s="139"/>
      <c r="HK78" s="139"/>
      <c r="HL78" s="139"/>
      <c r="HM78" s="139"/>
      <c r="HN78" s="139"/>
      <c r="HO78" s="139"/>
      <c r="HP78" s="139"/>
      <c r="HQ78" s="139"/>
      <c r="HR78" s="139"/>
      <c r="HS78" s="139"/>
      <c r="HT78" s="139"/>
      <c r="HU78" s="139"/>
      <c r="HV78" s="139"/>
      <c r="HW78" s="139"/>
      <c r="HX78" s="139"/>
      <c r="HY78" s="139"/>
      <c r="HZ78" s="139"/>
      <c r="IA78" s="139"/>
      <c r="IB78" s="139"/>
      <c r="IC78" s="139"/>
      <c r="ID78" s="139"/>
      <c r="IE78" s="139"/>
      <c r="IF78" s="139"/>
      <c r="IG78" s="139"/>
      <c r="IH78" s="139"/>
      <c r="II78" s="139"/>
      <c r="IJ78" s="139"/>
      <c r="IK78" s="139"/>
    </row>
    <row r="79" spans="1:245" s="372" customFormat="1" ht="24.9" customHeight="1" x14ac:dyDescent="0.3">
      <c r="A79" s="365" t="s">
        <v>243</v>
      </c>
      <c r="B79" s="366" t="s">
        <v>183</v>
      </c>
      <c r="C79" s="344"/>
      <c r="D79" s="367">
        <v>4</v>
      </c>
      <c r="E79" s="368"/>
      <c r="F79" s="206">
        <f t="shared" si="52"/>
        <v>120</v>
      </c>
      <c r="G79" s="369">
        <v>4</v>
      </c>
      <c r="H79" s="143">
        <f t="shared" si="53"/>
        <v>56</v>
      </c>
      <c r="I79" s="371">
        <v>4</v>
      </c>
      <c r="J79" s="371">
        <v>38</v>
      </c>
      <c r="K79" s="371">
        <v>14</v>
      </c>
      <c r="L79" s="371"/>
      <c r="M79" s="345"/>
      <c r="N79" s="143">
        <f t="shared" ref="N79:N85" si="67">G79*2</f>
        <v>8</v>
      </c>
      <c r="O79" s="345"/>
      <c r="P79" s="235">
        <f t="shared" ref="P79:P86" si="68">F79-H79-N79-O79</f>
        <v>56</v>
      </c>
      <c r="Q79" s="370"/>
      <c r="R79" s="345"/>
      <c r="S79" s="370"/>
      <c r="T79" s="345">
        <v>4</v>
      </c>
      <c r="U79" s="370"/>
      <c r="V79" s="345"/>
      <c r="W79" s="370"/>
      <c r="X79" s="345"/>
      <c r="Z79" s="139" t="b">
        <f>G79=Q79+R79+S79+T79+U79+V79+W79+X79</f>
        <v>1</v>
      </c>
      <c r="AA79" s="139" t="b">
        <f>G79*14=H79</f>
        <v>1</v>
      </c>
      <c r="AB79" s="139" t="b">
        <f>G79*2=N79</f>
        <v>1</v>
      </c>
      <c r="AC79" s="139" t="b">
        <f>F79-H79-N79-O79=P79</f>
        <v>1</v>
      </c>
      <c r="AE79" s="139">
        <f t="shared" ref="AE79:AL81" si="69">Q79*14</f>
        <v>0</v>
      </c>
      <c r="AF79" s="139">
        <f t="shared" si="69"/>
        <v>0</v>
      </c>
      <c r="AG79" s="139">
        <f t="shared" si="69"/>
        <v>0</v>
      </c>
      <c r="AH79" s="139">
        <f t="shared" si="69"/>
        <v>56</v>
      </c>
      <c r="AI79" s="139">
        <f t="shared" si="69"/>
        <v>0</v>
      </c>
      <c r="AJ79" s="139">
        <f t="shared" si="69"/>
        <v>0</v>
      </c>
      <c r="AK79" s="139">
        <f t="shared" si="69"/>
        <v>0</v>
      </c>
      <c r="AL79" s="139">
        <f t="shared" si="69"/>
        <v>0</v>
      </c>
      <c r="AM79" s="342" t="b">
        <f>AE79+AF79+AG79+AH79+AI79+AJ79+AK79+AL79=H79</f>
        <v>1</v>
      </c>
    </row>
    <row r="80" spans="1:245" s="147" customFormat="1" ht="24.9" customHeight="1" x14ac:dyDescent="0.3">
      <c r="A80" s="312" t="s">
        <v>244</v>
      </c>
      <c r="B80" s="182" t="s">
        <v>150</v>
      </c>
      <c r="C80" s="379"/>
      <c r="D80" s="141">
        <v>5</v>
      </c>
      <c r="E80" s="184"/>
      <c r="F80" s="206">
        <f t="shared" si="52"/>
        <v>120</v>
      </c>
      <c r="G80" s="164">
        <v>4</v>
      </c>
      <c r="H80" s="143">
        <f t="shared" si="53"/>
        <v>56</v>
      </c>
      <c r="I80" s="220">
        <v>4</v>
      </c>
      <c r="J80" s="220">
        <v>30</v>
      </c>
      <c r="K80" s="220">
        <v>22</v>
      </c>
      <c r="L80" s="220"/>
      <c r="M80" s="144"/>
      <c r="N80" s="143">
        <f t="shared" si="67"/>
        <v>8</v>
      </c>
      <c r="O80" s="144"/>
      <c r="P80" s="235">
        <f t="shared" si="68"/>
        <v>56</v>
      </c>
      <c r="Q80" s="143"/>
      <c r="R80" s="144"/>
      <c r="S80" s="143"/>
      <c r="T80" s="144"/>
      <c r="U80" s="143">
        <v>4</v>
      </c>
      <c r="V80" s="144"/>
      <c r="W80" s="143"/>
      <c r="X80" s="144"/>
      <c r="Y80" s="139"/>
      <c r="Z80" s="139" t="b">
        <f>G80=Q80+R80+S80+T80+U80+V80+W80+X80</f>
        <v>1</v>
      </c>
      <c r="AA80" s="139" t="b">
        <f>G80*14=H80</f>
        <v>1</v>
      </c>
      <c r="AB80" s="139" t="b">
        <f>G80*2=N80</f>
        <v>1</v>
      </c>
      <c r="AC80" s="139" t="b">
        <f>F80-H80-N80-O80=P80</f>
        <v>1</v>
      </c>
      <c r="AD80" s="139"/>
      <c r="AE80" s="139">
        <f t="shared" si="69"/>
        <v>0</v>
      </c>
      <c r="AF80" s="139">
        <f t="shared" si="69"/>
        <v>0</v>
      </c>
      <c r="AG80" s="139">
        <f t="shared" si="69"/>
        <v>0</v>
      </c>
      <c r="AH80" s="139">
        <f t="shared" si="69"/>
        <v>0</v>
      </c>
      <c r="AI80" s="139">
        <f t="shared" si="69"/>
        <v>56</v>
      </c>
      <c r="AJ80" s="139">
        <f t="shared" si="69"/>
        <v>0</v>
      </c>
      <c r="AK80" s="139">
        <f t="shared" si="69"/>
        <v>0</v>
      </c>
      <c r="AL80" s="139">
        <f t="shared" si="69"/>
        <v>0</v>
      </c>
      <c r="AM80" s="139" t="b">
        <f>AE80+AF80+AG80+AH80+AI80+AJ80+AK80+AL80=H80</f>
        <v>1</v>
      </c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39"/>
      <c r="CI80" s="139"/>
      <c r="CJ80" s="139"/>
      <c r="CK80" s="139"/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139"/>
      <c r="CX80" s="139"/>
      <c r="CY80" s="139"/>
      <c r="CZ80" s="139"/>
      <c r="DA80" s="13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  <c r="DQ80" s="139"/>
      <c r="DR80" s="139"/>
      <c r="DS80" s="139"/>
      <c r="DT80" s="139"/>
      <c r="DU80" s="139"/>
      <c r="DV80" s="139"/>
      <c r="DW80" s="139"/>
      <c r="DX80" s="139"/>
      <c r="DY80" s="139"/>
      <c r="DZ80" s="139"/>
      <c r="EA80" s="139"/>
      <c r="EB80" s="139"/>
      <c r="EC80" s="139"/>
      <c r="ED80" s="139"/>
      <c r="EE80" s="139"/>
      <c r="EF80" s="139"/>
      <c r="EG80" s="139"/>
      <c r="EH80" s="139"/>
      <c r="EI80" s="139"/>
      <c r="EJ80" s="139"/>
      <c r="EK80" s="139"/>
      <c r="EL80" s="139"/>
      <c r="EM80" s="139"/>
      <c r="EN80" s="139"/>
      <c r="EO80" s="139"/>
      <c r="EP80" s="139"/>
      <c r="EQ80" s="139"/>
      <c r="ER80" s="139"/>
      <c r="ES80" s="139"/>
      <c r="ET80" s="139"/>
      <c r="EU80" s="139"/>
      <c r="EV80" s="139"/>
      <c r="EW80" s="139"/>
      <c r="EX80" s="139"/>
      <c r="EY80" s="139"/>
      <c r="EZ80" s="139"/>
      <c r="FA80" s="139"/>
      <c r="FB80" s="139"/>
      <c r="FC80" s="139"/>
      <c r="FD80" s="139"/>
      <c r="FE80" s="139"/>
      <c r="FF80" s="139"/>
      <c r="FG80" s="139"/>
      <c r="FH80" s="139"/>
      <c r="FI80" s="139"/>
      <c r="FJ80" s="139"/>
      <c r="FK80" s="139"/>
      <c r="FL80" s="139"/>
      <c r="FM80" s="139"/>
      <c r="FN80" s="139"/>
      <c r="FO80" s="139"/>
      <c r="FP80" s="139"/>
      <c r="FQ80" s="139"/>
      <c r="FR80" s="139"/>
      <c r="FS80" s="139"/>
      <c r="FT80" s="139"/>
      <c r="FU80" s="139"/>
      <c r="FV80" s="139"/>
      <c r="FW80" s="139"/>
      <c r="FX80" s="139"/>
      <c r="FY80" s="139"/>
      <c r="FZ80" s="139"/>
      <c r="GA80" s="139"/>
      <c r="GB80" s="139"/>
      <c r="GC80" s="139"/>
      <c r="GD80" s="139"/>
      <c r="GE80" s="139"/>
      <c r="GF80" s="139"/>
      <c r="GG80" s="139"/>
      <c r="GH80" s="139"/>
      <c r="GI80" s="139"/>
      <c r="GJ80" s="139"/>
      <c r="GK80" s="139"/>
      <c r="GL80" s="139"/>
      <c r="GM80" s="139"/>
      <c r="GN80" s="139"/>
      <c r="GO80" s="139"/>
      <c r="GP80" s="139"/>
      <c r="GQ80" s="139"/>
      <c r="GR80" s="139"/>
      <c r="GS80" s="139"/>
      <c r="GT80" s="139"/>
      <c r="GU80" s="139"/>
      <c r="GV80" s="139"/>
      <c r="GW80" s="139"/>
      <c r="GX80" s="139"/>
      <c r="GY80" s="139"/>
      <c r="GZ80" s="139"/>
      <c r="HA80" s="139"/>
      <c r="HB80" s="139"/>
      <c r="HC80" s="139"/>
      <c r="HD80" s="139"/>
      <c r="HE80" s="139"/>
      <c r="HF80" s="139"/>
      <c r="HG80" s="139"/>
      <c r="HH80" s="139"/>
      <c r="HI80" s="139"/>
      <c r="HJ80" s="139"/>
      <c r="HK80" s="139"/>
      <c r="HL80" s="139"/>
      <c r="HM80" s="139"/>
      <c r="HN80" s="139"/>
      <c r="HO80" s="139"/>
      <c r="HP80" s="139"/>
      <c r="HQ80" s="139"/>
      <c r="HR80" s="139"/>
      <c r="HS80" s="139"/>
      <c r="HT80" s="139"/>
      <c r="HU80" s="139"/>
      <c r="HV80" s="139"/>
      <c r="HW80" s="139"/>
      <c r="HX80" s="139"/>
      <c r="HY80" s="139"/>
      <c r="HZ80" s="139"/>
      <c r="IA80" s="139"/>
      <c r="IB80" s="139"/>
      <c r="IC80" s="139"/>
      <c r="ID80" s="139"/>
      <c r="IE80" s="139"/>
      <c r="IF80" s="139"/>
      <c r="IG80" s="139"/>
      <c r="IH80" s="139"/>
      <c r="II80" s="139"/>
      <c r="IJ80" s="139"/>
      <c r="IK80" s="139"/>
    </row>
    <row r="81" spans="1:245" s="147" customFormat="1" ht="24.9" customHeight="1" x14ac:dyDescent="0.3">
      <c r="A81" s="312" t="s">
        <v>245</v>
      </c>
      <c r="B81" s="336" t="s">
        <v>148</v>
      </c>
      <c r="C81" s="205">
        <v>6</v>
      </c>
      <c r="D81" s="141"/>
      <c r="E81" s="196"/>
      <c r="F81" s="206">
        <f t="shared" si="52"/>
        <v>120</v>
      </c>
      <c r="G81" s="164">
        <v>4</v>
      </c>
      <c r="H81" s="143">
        <f t="shared" si="53"/>
        <v>56</v>
      </c>
      <c r="I81" s="220">
        <v>16</v>
      </c>
      <c r="J81" s="220">
        <v>24</v>
      </c>
      <c r="K81" s="220">
        <v>16</v>
      </c>
      <c r="L81" s="220"/>
      <c r="M81" s="144"/>
      <c r="N81" s="143">
        <f t="shared" si="67"/>
        <v>8</v>
      </c>
      <c r="O81" s="144">
        <v>30</v>
      </c>
      <c r="P81" s="235">
        <f t="shared" si="68"/>
        <v>26</v>
      </c>
      <c r="Q81" s="143"/>
      <c r="R81" s="144"/>
      <c r="S81" s="143"/>
      <c r="T81" s="144"/>
      <c r="U81" s="42"/>
      <c r="V81" s="335">
        <v>4</v>
      </c>
      <c r="W81" s="143"/>
      <c r="X81" s="144"/>
      <c r="Y81" s="139"/>
      <c r="Z81" s="139" t="b">
        <f>G81=Q81+R81+S81+T81+U81+V81+W81+X81</f>
        <v>1</v>
      </c>
      <c r="AA81" s="139" t="b">
        <f>G81*14=H81</f>
        <v>1</v>
      </c>
      <c r="AB81" s="139" t="b">
        <f>G81*2=N81</f>
        <v>1</v>
      </c>
      <c r="AC81" s="139" t="b">
        <f>F81-H81-N81-O81=P81</f>
        <v>1</v>
      </c>
      <c r="AD81" s="139"/>
      <c r="AE81" s="139">
        <f t="shared" si="69"/>
        <v>0</v>
      </c>
      <c r="AF81" s="139">
        <f t="shared" si="69"/>
        <v>0</v>
      </c>
      <c r="AG81" s="139">
        <f t="shared" si="69"/>
        <v>0</v>
      </c>
      <c r="AH81" s="139">
        <f t="shared" si="69"/>
        <v>0</v>
      </c>
      <c r="AI81" s="139">
        <f t="shared" si="69"/>
        <v>0</v>
      </c>
      <c r="AJ81" s="139">
        <f t="shared" si="69"/>
        <v>56</v>
      </c>
      <c r="AK81" s="139">
        <f t="shared" si="69"/>
        <v>0</v>
      </c>
      <c r="AL81" s="139">
        <f t="shared" si="69"/>
        <v>0</v>
      </c>
      <c r="AM81" s="139" t="b">
        <f t="shared" ref="AM81" si="70">AE81+AF81+AG81+AH81+AI81+AJ81+AK81+AL81=H81</f>
        <v>1</v>
      </c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39"/>
      <c r="DC81" s="139"/>
      <c r="DD81" s="139"/>
      <c r="DE81" s="139"/>
      <c r="DF81" s="139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  <c r="DQ81" s="139"/>
      <c r="DR81" s="139"/>
      <c r="DS81" s="139"/>
      <c r="DT81" s="139"/>
      <c r="DU81" s="139"/>
      <c r="DV81" s="139"/>
      <c r="DW81" s="139"/>
      <c r="DX81" s="139"/>
      <c r="DY81" s="139"/>
      <c r="DZ81" s="139"/>
      <c r="EA81" s="139"/>
      <c r="EB81" s="139"/>
      <c r="EC81" s="139"/>
      <c r="ED81" s="139"/>
      <c r="EE81" s="139"/>
      <c r="EF81" s="139"/>
      <c r="EG81" s="139"/>
      <c r="EH81" s="139"/>
      <c r="EI81" s="139"/>
      <c r="EJ81" s="139"/>
      <c r="EK81" s="139"/>
      <c r="EL81" s="139"/>
      <c r="EM81" s="139"/>
      <c r="EN81" s="139"/>
      <c r="EO81" s="139"/>
      <c r="EP81" s="139"/>
      <c r="EQ81" s="139"/>
      <c r="ER81" s="139"/>
      <c r="ES81" s="139"/>
      <c r="ET81" s="139"/>
      <c r="EU81" s="139"/>
      <c r="EV81" s="139"/>
      <c r="EW81" s="139"/>
      <c r="EX81" s="139"/>
      <c r="EY81" s="139"/>
      <c r="EZ81" s="139"/>
      <c r="FA81" s="139"/>
      <c r="FB81" s="139"/>
      <c r="FC81" s="139"/>
      <c r="FD81" s="139"/>
      <c r="FE81" s="139"/>
      <c r="FF81" s="139"/>
      <c r="FG81" s="139"/>
      <c r="FH81" s="139"/>
      <c r="FI81" s="139"/>
      <c r="FJ81" s="139"/>
      <c r="FK81" s="139"/>
      <c r="FL81" s="139"/>
      <c r="FM81" s="139"/>
      <c r="FN81" s="139"/>
      <c r="FO81" s="139"/>
      <c r="FP81" s="139"/>
      <c r="FQ81" s="139"/>
      <c r="FR81" s="139"/>
      <c r="FS81" s="139"/>
      <c r="FT81" s="139"/>
      <c r="FU81" s="139"/>
      <c r="FV81" s="139"/>
      <c r="FW81" s="139"/>
      <c r="FX81" s="139"/>
      <c r="FY81" s="139"/>
      <c r="FZ81" s="139"/>
      <c r="GA81" s="139"/>
      <c r="GB81" s="139"/>
      <c r="GC81" s="139"/>
      <c r="GD81" s="139"/>
      <c r="GE81" s="139"/>
      <c r="GF81" s="139"/>
      <c r="GG81" s="139"/>
      <c r="GH81" s="139"/>
      <c r="GI81" s="139"/>
      <c r="GJ81" s="139"/>
      <c r="GK81" s="139"/>
      <c r="GL81" s="139"/>
      <c r="GM81" s="139"/>
      <c r="GN81" s="139"/>
      <c r="GO81" s="139"/>
      <c r="GP81" s="139"/>
      <c r="GQ81" s="139"/>
      <c r="GR81" s="139"/>
      <c r="GS81" s="139"/>
      <c r="GT81" s="139"/>
      <c r="GU81" s="139"/>
      <c r="GV81" s="139"/>
      <c r="GW81" s="139"/>
      <c r="GX81" s="139"/>
      <c r="GY81" s="139"/>
      <c r="GZ81" s="139"/>
      <c r="HA81" s="139"/>
      <c r="HB81" s="139"/>
      <c r="HC81" s="139"/>
      <c r="HD81" s="139"/>
      <c r="HE81" s="139"/>
      <c r="HF81" s="139"/>
      <c r="HG81" s="139"/>
      <c r="HH81" s="139"/>
      <c r="HI81" s="139"/>
      <c r="HJ81" s="139"/>
      <c r="HK81" s="139"/>
      <c r="HL81" s="139"/>
      <c r="HM81" s="139"/>
      <c r="HN81" s="139"/>
      <c r="HO81" s="139"/>
      <c r="HP81" s="139"/>
      <c r="HQ81" s="139"/>
      <c r="HR81" s="139"/>
      <c r="HS81" s="139"/>
      <c r="HT81" s="139"/>
      <c r="HU81" s="139"/>
      <c r="HV81" s="139"/>
      <c r="HW81" s="139"/>
      <c r="HX81" s="139"/>
      <c r="HY81" s="139"/>
      <c r="HZ81" s="139"/>
      <c r="IA81" s="139"/>
      <c r="IB81" s="139"/>
      <c r="IC81" s="139"/>
      <c r="ID81" s="139"/>
      <c r="IE81" s="139"/>
      <c r="IF81" s="139"/>
      <c r="IG81" s="139"/>
      <c r="IH81" s="139"/>
      <c r="II81" s="139"/>
      <c r="IJ81" s="139"/>
      <c r="IK81" s="139"/>
    </row>
    <row r="82" spans="1:245" s="147" customFormat="1" ht="24.9" customHeight="1" x14ac:dyDescent="0.3">
      <c r="A82" s="312" t="s">
        <v>246</v>
      </c>
      <c r="B82" s="182" t="s">
        <v>151</v>
      </c>
      <c r="C82" s="379">
        <v>7</v>
      </c>
      <c r="D82" s="141"/>
      <c r="E82" s="184"/>
      <c r="F82" s="206">
        <f t="shared" si="52"/>
        <v>120</v>
      </c>
      <c r="G82" s="164">
        <v>4</v>
      </c>
      <c r="H82" s="143">
        <f t="shared" si="53"/>
        <v>56</v>
      </c>
      <c r="I82" s="220">
        <v>4</v>
      </c>
      <c r="J82" s="220">
        <v>38</v>
      </c>
      <c r="K82" s="220">
        <v>14</v>
      </c>
      <c r="L82" s="220"/>
      <c r="M82" s="144"/>
      <c r="N82" s="143">
        <f t="shared" si="67"/>
        <v>8</v>
      </c>
      <c r="O82" s="144">
        <v>30</v>
      </c>
      <c r="P82" s="235">
        <f t="shared" si="68"/>
        <v>26</v>
      </c>
      <c r="Q82" s="143"/>
      <c r="R82" s="144"/>
      <c r="S82" s="143"/>
      <c r="T82" s="144"/>
      <c r="U82" s="143"/>
      <c r="V82" s="144"/>
      <c r="W82" s="143">
        <v>4</v>
      </c>
      <c r="X82" s="144"/>
      <c r="Y82" s="139"/>
      <c r="Z82" s="139" t="b">
        <f t="shared" si="54"/>
        <v>1</v>
      </c>
      <c r="AA82" s="139" t="b">
        <f t="shared" si="55"/>
        <v>1</v>
      </c>
      <c r="AB82" s="139" t="b">
        <f t="shared" si="56"/>
        <v>1</v>
      </c>
      <c r="AC82" s="139" t="b">
        <f t="shared" si="57"/>
        <v>1</v>
      </c>
      <c r="AD82" s="139"/>
      <c r="AE82" s="139">
        <f t="shared" si="58"/>
        <v>0</v>
      </c>
      <c r="AF82" s="139">
        <f t="shared" si="59"/>
        <v>0</v>
      </c>
      <c r="AG82" s="139">
        <f t="shared" si="60"/>
        <v>0</v>
      </c>
      <c r="AH82" s="139">
        <f t="shared" si="61"/>
        <v>0</v>
      </c>
      <c r="AI82" s="139">
        <f t="shared" si="62"/>
        <v>0</v>
      </c>
      <c r="AJ82" s="139">
        <f t="shared" si="63"/>
        <v>0</v>
      </c>
      <c r="AK82" s="139">
        <f t="shared" si="64"/>
        <v>56</v>
      </c>
      <c r="AL82" s="139">
        <f t="shared" si="65"/>
        <v>0</v>
      </c>
      <c r="AM82" s="261" t="b">
        <f t="shared" si="66"/>
        <v>1</v>
      </c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39"/>
      <c r="BV82" s="139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39"/>
      <c r="CI82" s="139"/>
      <c r="CJ82" s="139"/>
      <c r="CK82" s="139"/>
      <c r="CL82" s="139"/>
      <c r="CM82" s="139"/>
      <c r="CN82" s="139"/>
      <c r="CO82" s="139"/>
      <c r="CP82" s="139"/>
      <c r="CQ82" s="139"/>
      <c r="CR82" s="139"/>
      <c r="CS82" s="139"/>
      <c r="CT82" s="139"/>
      <c r="CU82" s="139"/>
      <c r="CV82" s="139"/>
      <c r="CW82" s="139"/>
      <c r="CX82" s="139"/>
      <c r="CY82" s="139"/>
      <c r="CZ82" s="139"/>
      <c r="DA82" s="139"/>
      <c r="DB82" s="139"/>
      <c r="DC82" s="139"/>
      <c r="DD82" s="139"/>
      <c r="DE82" s="139"/>
      <c r="DF82" s="139"/>
      <c r="DG82" s="139"/>
      <c r="DH82" s="139"/>
      <c r="DI82" s="139"/>
      <c r="DJ82" s="139"/>
      <c r="DK82" s="139"/>
      <c r="DL82" s="139"/>
      <c r="DM82" s="139"/>
      <c r="DN82" s="139"/>
      <c r="DO82" s="139"/>
      <c r="DP82" s="139"/>
      <c r="DQ82" s="139"/>
      <c r="DR82" s="139"/>
      <c r="DS82" s="139"/>
      <c r="DT82" s="139"/>
      <c r="DU82" s="139"/>
      <c r="DV82" s="139"/>
      <c r="DW82" s="139"/>
      <c r="DX82" s="139"/>
      <c r="DY82" s="139"/>
      <c r="DZ82" s="139"/>
      <c r="EA82" s="139"/>
      <c r="EB82" s="139"/>
      <c r="EC82" s="139"/>
      <c r="ED82" s="139"/>
      <c r="EE82" s="139"/>
      <c r="EF82" s="139"/>
      <c r="EG82" s="139"/>
      <c r="EH82" s="139"/>
      <c r="EI82" s="139"/>
      <c r="EJ82" s="139"/>
      <c r="EK82" s="139"/>
      <c r="EL82" s="139"/>
      <c r="EM82" s="139"/>
      <c r="EN82" s="139"/>
      <c r="EO82" s="139"/>
      <c r="EP82" s="139"/>
      <c r="EQ82" s="139"/>
      <c r="ER82" s="139"/>
      <c r="ES82" s="139"/>
      <c r="ET82" s="139"/>
      <c r="EU82" s="139"/>
      <c r="EV82" s="139"/>
      <c r="EW82" s="139"/>
      <c r="EX82" s="139"/>
      <c r="EY82" s="139"/>
      <c r="EZ82" s="139"/>
      <c r="FA82" s="139"/>
      <c r="FB82" s="139"/>
      <c r="FC82" s="139"/>
      <c r="FD82" s="139"/>
      <c r="FE82" s="139"/>
      <c r="FF82" s="139"/>
      <c r="FG82" s="139"/>
      <c r="FH82" s="139"/>
      <c r="FI82" s="139"/>
      <c r="FJ82" s="139"/>
      <c r="FK82" s="139"/>
      <c r="FL82" s="139"/>
      <c r="FM82" s="139"/>
      <c r="FN82" s="139"/>
      <c r="FO82" s="139"/>
      <c r="FP82" s="139"/>
      <c r="FQ82" s="139"/>
      <c r="FR82" s="139"/>
      <c r="FS82" s="139"/>
      <c r="FT82" s="139"/>
      <c r="FU82" s="139"/>
      <c r="FV82" s="139"/>
      <c r="FW82" s="139"/>
      <c r="FX82" s="139"/>
      <c r="FY82" s="139"/>
      <c r="FZ82" s="139"/>
      <c r="GA82" s="139"/>
      <c r="GB82" s="139"/>
      <c r="GC82" s="139"/>
      <c r="GD82" s="139"/>
      <c r="GE82" s="139"/>
      <c r="GF82" s="139"/>
      <c r="GG82" s="139"/>
      <c r="GH82" s="139"/>
      <c r="GI82" s="139"/>
      <c r="GJ82" s="139"/>
      <c r="GK82" s="139"/>
      <c r="GL82" s="139"/>
      <c r="GM82" s="139"/>
      <c r="GN82" s="139"/>
      <c r="GO82" s="139"/>
      <c r="GP82" s="139"/>
      <c r="GQ82" s="139"/>
      <c r="GR82" s="139"/>
      <c r="GS82" s="139"/>
      <c r="GT82" s="139"/>
      <c r="GU82" s="139"/>
      <c r="GV82" s="139"/>
      <c r="GW82" s="139"/>
      <c r="GX82" s="139"/>
      <c r="GY82" s="139"/>
      <c r="GZ82" s="139"/>
      <c r="HA82" s="139"/>
      <c r="HB82" s="139"/>
      <c r="HC82" s="139"/>
      <c r="HD82" s="139"/>
      <c r="HE82" s="139"/>
      <c r="HF82" s="139"/>
      <c r="HG82" s="139"/>
      <c r="HH82" s="139"/>
      <c r="HI82" s="139"/>
      <c r="HJ82" s="139"/>
      <c r="HK82" s="139"/>
      <c r="HL82" s="139"/>
      <c r="HM82" s="139"/>
      <c r="HN82" s="139"/>
      <c r="HO82" s="139"/>
      <c r="HP82" s="139"/>
      <c r="HQ82" s="139"/>
      <c r="HR82" s="139"/>
      <c r="HS82" s="139"/>
      <c r="HT82" s="139"/>
      <c r="HU82" s="139"/>
      <c r="HV82" s="139"/>
      <c r="HW82" s="139"/>
      <c r="HX82" s="139"/>
      <c r="HY82" s="139"/>
      <c r="HZ82" s="139"/>
      <c r="IA82" s="139"/>
      <c r="IB82" s="139"/>
      <c r="IC82" s="139"/>
      <c r="ID82" s="139"/>
      <c r="IE82" s="139"/>
      <c r="IF82" s="139"/>
      <c r="IG82" s="139"/>
      <c r="IH82" s="139"/>
      <c r="II82" s="139"/>
      <c r="IJ82" s="139"/>
      <c r="IK82" s="139"/>
    </row>
    <row r="83" spans="1:245" s="147" customFormat="1" ht="24.9" customHeight="1" x14ac:dyDescent="0.3">
      <c r="A83" s="312" t="s">
        <v>247</v>
      </c>
      <c r="B83" s="182" t="s">
        <v>152</v>
      </c>
      <c r="C83" s="379"/>
      <c r="D83" s="141">
        <v>7</v>
      </c>
      <c r="E83" s="184"/>
      <c r="F83" s="206">
        <f t="shared" si="52"/>
        <v>120</v>
      </c>
      <c r="G83" s="164">
        <v>4</v>
      </c>
      <c r="H83" s="143">
        <f t="shared" si="53"/>
        <v>56</v>
      </c>
      <c r="I83" s="220">
        <v>6</v>
      </c>
      <c r="J83" s="220">
        <v>12</v>
      </c>
      <c r="K83" s="220">
        <v>8</v>
      </c>
      <c r="L83" s="220">
        <v>30</v>
      </c>
      <c r="M83" s="144"/>
      <c r="N83" s="143">
        <f t="shared" si="67"/>
        <v>8</v>
      </c>
      <c r="O83" s="144"/>
      <c r="P83" s="235">
        <f t="shared" si="68"/>
        <v>56</v>
      </c>
      <c r="Q83" s="143"/>
      <c r="R83" s="144"/>
      <c r="S83" s="143"/>
      <c r="T83" s="144"/>
      <c r="U83" s="143"/>
      <c r="V83" s="144"/>
      <c r="W83" s="143">
        <v>4</v>
      </c>
      <c r="X83" s="144"/>
      <c r="Y83" s="139"/>
      <c r="Z83" s="139" t="b">
        <f t="shared" si="54"/>
        <v>1</v>
      </c>
      <c r="AA83" s="139" t="b">
        <f t="shared" si="55"/>
        <v>1</v>
      </c>
      <c r="AB83" s="139" t="b">
        <f t="shared" si="56"/>
        <v>1</v>
      </c>
      <c r="AC83" s="139" t="b">
        <f t="shared" si="57"/>
        <v>1</v>
      </c>
      <c r="AD83" s="139"/>
      <c r="AE83" s="139">
        <f t="shared" si="58"/>
        <v>0</v>
      </c>
      <c r="AF83" s="139">
        <f t="shared" si="59"/>
        <v>0</v>
      </c>
      <c r="AG83" s="139">
        <f t="shared" si="60"/>
        <v>0</v>
      </c>
      <c r="AH83" s="139">
        <f t="shared" si="61"/>
        <v>0</v>
      </c>
      <c r="AI83" s="139">
        <f t="shared" si="62"/>
        <v>0</v>
      </c>
      <c r="AJ83" s="139">
        <f t="shared" si="63"/>
        <v>0</v>
      </c>
      <c r="AK83" s="139">
        <f t="shared" si="64"/>
        <v>56</v>
      </c>
      <c r="AL83" s="139">
        <f t="shared" si="65"/>
        <v>0</v>
      </c>
      <c r="AM83" s="139" t="b">
        <f t="shared" si="66"/>
        <v>1</v>
      </c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  <c r="BU83" s="139"/>
      <c r="BV83" s="139"/>
      <c r="BW83" s="139"/>
      <c r="BX83" s="139"/>
      <c r="BY83" s="139"/>
      <c r="BZ83" s="139"/>
      <c r="CA83" s="139"/>
      <c r="CB83" s="139"/>
      <c r="CC83" s="139"/>
      <c r="CD83" s="139"/>
      <c r="CE83" s="139"/>
      <c r="CF83" s="139"/>
      <c r="CG83" s="139"/>
      <c r="CH83" s="139"/>
      <c r="CI83" s="139"/>
      <c r="CJ83" s="139"/>
      <c r="CK83" s="139"/>
      <c r="CL83" s="139"/>
      <c r="CM83" s="139"/>
      <c r="CN83" s="139"/>
      <c r="CO83" s="139"/>
      <c r="CP83" s="139"/>
      <c r="CQ83" s="139"/>
      <c r="CR83" s="139"/>
      <c r="CS83" s="139"/>
      <c r="CT83" s="139"/>
      <c r="CU83" s="139"/>
      <c r="CV83" s="139"/>
      <c r="CW83" s="139"/>
      <c r="CX83" s="139"/>
      <c r="CY83" s="139"/>
      <c r="CZ83" s="139"/>
      <c r="DA83" s="139"/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139"/>
      <c r="DN83" s="139"/>
      <c r="DO83" s="139"/>
      <c r="DP83" s="139"/>
      <c r="DQ83" s="139"/>
      <c r="DR83" s="139"/>
      <c r="DS83" s="139"/>
      <c r="DT83" s="139"/>
      <c r="DU83" s="139"/>
      <c r="DV83" s="139"/>
      <c r="DW83" s="139"/>
      <c r="DX83" s="139"/>
      <c r="DY83" s="139"/>
      <c r="DZ83" s="139"/>
      <c r="EA83" s="139"/>
      <c r="EB83" s="139"/>
      <c r="EC83" s="139"/>
      <c r="ED83" s="139"/>
      <c r="EE83" s="139"/>
      <c r="EF83" s="139"/>
      <c r="EG83" s="139"/>
      <c r="EH83" s="139"/>
      <c r="EI83" s="139"/>
      <c r="EJ83" s="139"/>
      <c r="EK83" s="139"/>
      <c r="EL83" s="139"/>
      <c r="EM83" s="139"/>
      <c r="EN83" s="139"/>
      <c r="EO83" s="139"/>
      <c r="EP83" s="139"/>
      <c r="EQ83" s="139"/>
      <c r="ER83" s="139"/>
      <c r="ES83" s="139"/>
      <c r="ET83" s="139"/>
      <c r="EU83" s="139"/>
      <c r="EV83" s="139"/>
      <c r="EW83" s="139"/>
      <c r="EX83" s="139"/>
      <c r="EY83" s="139"/>
      <c r="EZ83" s="139"/>
      <c r="FA83" s="139"/>
      <c r="FB83" s="139"/>
      <c r="FC83" s="139"/>
      <c r="FD83" s="139"/>
      <c r="FE83" s="139"/>
      <c r="FF83" s="139"/>
      <c r="FG83" s="139"/>
      <c r="FH83" s="139"/>
      <c r="FI83" s="139"/>
      <c r="FJ83" s="139"/>
      <c r="FK83" s="139"/>
      <c r="FL83" s="139"/>
      <c r="FM83" s="139"/>
      <c r="FN83" s="139"/>
      <c r="FO83" s="139"/>
      <c r="FP83" s="139"/>
      <c r="FQ83" s="139"/>
      <c r="FR83" s="139"/>
      <c r="FS83" s="139"/>
      <c r="FT83" s="139"/>
      <c r="FU83" s="139"/>
      <c r="FV83" s="139"/>
      <c r="FW83" s="139"/>
      <c r="FX83" s="139"/>
      <c r="FY83" s="139"/>
      <c r="FZ83" s="139"/>
      <c r="GA83" s="139"/>
      <c r="GB83" s="139"/>
      <c r="GC83" s="139"/>
      <c r="GD83" s="139"/>
      <c r="GE83" s="139"/>
      <c r="GF83" s="139"/>
      <c r="GG83" s="139"/>
      <c r="GH83" s="139"/>
      <c r="GI83" s="139"/>
      <c r="GJ83" s="139"/>
      <c r="GK83" s="139"/>
      <c r="GL83" s="139"/>
      <c r="GM83" s="139"/>
      <c r="GN83" s="139"/>
      <c r="GO83" s="139"/>
      <c r="GP83" s="139"/>
      <c r="GQ83" s="139"/>
      <c r="GR83" s="139"/>
      <c r="GS83" s="139"/>
      <c r="GT83" s="139"/>
      <c r="GU83" s="139"/>
      <c r="GV83" s="139"/>
      <c r="GW83" s="139"/>
      <c r="GX83" s="139"/>
      <c r="GY83" s="139"/>
      <c r="GZ83" s="139"/>
      <c r="HA83" s="139"/>
      <c r="HB83" s="139"/>
      <c r="HC83" s="139"/>
      <c r="HD83" s="139"/>
      <c r="HE83" s="139"/>
      <c r="HF83" s="139"/>
      <c r="HG83" s="139"/>
      <c r="HH83" s="139"/>
      <c r="HI83" s="139"/>
      <c r="HJ83" s="139"/>
      <c r="HK83" s="139"/>
      <c r="HL83" s="139"/>
      <c r="HM83" s="139"/>
      <c r="HN83" s="139"/>
      <c r="HO83" s="139"/>
      <c r="HP83" s="139"/>
      <c r="HQ83" s="139"/>
      <c r="HR83" s="139"/>
      <c r="HS83" s="139"/>
      <c r="HT83" s="139"/>
      <c r="HU83" s="139"/>
      <c r="HV83" s="139"/>
      <c r="HW83" s="139"/>
      <c r="HX83" s="139"/>
      <c r="HY83" s="139"/>
      <c r="HZ83" s="139"/>
      <c r="IA83" s="139"/>
      <c r="IB83" s="139"/>
      <c r="IC83" s="139"/>
      <c r="ID83" s="139"/>
      <c r="IE83" s="139"/>
      <c r="IF83" s="139"/>
      <c r="IG83" s="139"/>
      <c r="IH83" s="139"/>
      <c r="II83" s="139"/>
      <c r="IJ83" s="139"/>
      <c r="IK83" s="139"/>
    </row>
    <row r="84" spans="1:245" s="147" customFormat="1" ht="24.9" customHeight="1" x14ac:dyDescent="0.3">
      <c r="A84" s="312" t="s">
        <v>248</v>
      </c>
      <c r="B84" s="182" t="s">
        <v>153</v>
      </c>
      <c r="C84" s="146"/>
      <c r="D84" s="141">
        <v>7</v>
      </c>
      <c r="E84" s="184"/>
      <c r="F84" s="206">
        <f t="shared" si="52"/>
        <v>120</v>
      </c>
      <c r="G84" s="164">
        <v>4</v>
      </c>
      <c r="H84" s="143">
        <f t="shared" si="53"/>
        <v>56</v>
      </c>
      <c r="I84" s="220">
        <v>6</v>
      </c>
      <c r="J84" s="220"/>
      <c r="K84" s="220">
        <v>8</v>
      </c>
      <c r="L84" s="220">
        <v>42</v>
      </c>
      <c r="M84" s="144"/>
      <c r="N84" s="143">
        <f t="shared" si="67"/>
        <v>8</v>
      </c>
      <c r="O84" s="144"/>
      <c r="P84" s="235">
        <f t="shared" si="68"/>
        <v>56</v>
      </c>
      <c r="Q84" s="143"/>
      <c r="R84" s="144"/>
      <c r="S84" s="143"/>
      <c r="T84" s="144"/>
      <c r="U84" s="143"/>
      <c r="V84" s="144"/>
      <c r="W84" s="143">
        <v>4</v>
      </c>
      <c r="X84" s="144"/>
      <c r="Y84" s="139"/>
      <c r="Z84" s="139" t="b">
        <f t="shared" si="54"/>
        <v>1</v>
      </c>
      <c r="AA84" s="139" t="b">
        <f t="shared" si="55"/>
        <v>1</v>
      </c>
      <c r="AB84" s="139" t="b">
        <f t="shared" si="56"/>
        <v>1</v>
      </c>
      <c r="AC84" s="139" t="b">
        <f t="shared" si="57"/>
        <v>1</v>
      </c>
      <c r="AD84" s="139"/>
      <c r="AE84" s="139">
        <f t="shared" si="58"/>
        <v>0</v>
      </c>
      <c r="AF84" s="139">
        <f t="shared" si="59"/>
        <v>0</v>
      </c>
      <c r="AG84" s="139">
        <f t="shared" si="60"/>
        <v>0</v>
      </c>
      <c r="AH84" s="139">
        <f t="shared" si="61"/>
        <v>0</v>
      </c>
      <c r="AI84" s="139">
        <f t="shared" si="62"/>
        <v>0</v>
      </c>
      <c r="AJ84" s="139">
        <f t="shared" si="63"/>
        <v>0</v>
      </c>
      <c r="AK84" s="139">
        <f t="shared" si="64"/>
        <v>56</v>
      </c>
      <c r="AL84" s="139">
        <f t="shared" si="65"/>
        <v>0</v>
      </c>
      <c r="AM84" s="139" t="b">
        <f t="shared" si="66"/>
        <v>1</v>
      </c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39"/>
      <c r="CI84" s="139"/>
      <c r="CJ84" s="139"/>
      <c r="CK84" s="139"/>
      <c r="CL84" s="139"/>
      <c r="CM84" s="139"/>
      <c r="CN84" s="139"/>
      <c r="CO84" s="139"/>
      <c r="CP84" s="139"/>
      <c r="CQ84" s="139"/>
      <c r="CR84" s="139"/>
      <c r="CS84" s="139"/>
      <c r="CT84" s="139"/>
      <c r="CU84" s="139"/>
      <c r="CV84" s="139"/>
      <c r="CW84" s="139"/>
      <c r="CX84" s="139"/>
      <c r="CY84" s="139"/>
      <c r="CZ84" s="139"/>
      <c r="DA84" s="13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U84" s="139"/>
      <c r="DV84" s="139"/>
      <c r="DW84" s="139"/>
      <c r="DX84" s="139"/>
      <c r="DY84" s="139"/>
      <c r="DZ84" s="139"/>
      <c r="EA84" s="139"/>
      <c r="EB84" s="139"/>
      <c r="EC84" s="139"/>
      <c r="ED84" s="139"/>
      <c r="EE84" s="139"/>
      <c r="EF84" s="139"/>
      <c r="EG84" s="139"/>
      <c r="EH84" s="139"/>
      <c r="EI84" s="139"/>
      <c r="EJ84" s="139"/>
      <c r="EK84" s="139"/>
      <c r="EL84" s="139"/>
      <c r="EM84" s="139"/>
      <c r="EN84" s="139"/>
      <c r="EO84" s="139"/>
      <c r="EP84" s="139"/>
      <c r="EQ84" s="139"/>
      <c r="ER84" s="139"/>
      <c r="ES84" s="139"/>
      <c r="ET84" s="139"/>
      <c r="EU84" s="139"/>
      <c r="EV84" s="139"/>
      <c r="EW84" s="139"/>
      <c r="EX84" s="139"/>
      <c r="EY84" s="139"/>
      <c r="EZ84" s="139"/>
      <c r="FA84" s="139"/>
      <c r="FB84" s="139"/>
      <c r="FC84" s="139"/>
      <c r="FD84" s="139"/>
      <c r="FE84" s="139"/>
      <c r="FF84" s="139"/>
      <c r="FG84" s="139"/>
      <c r="FH84" s="139"/>
      <c r="FI84" s="139"/>
      <c r="FJ84" s="139"/>
      <c r="FK84" s="139"/>
      <c r="FL84" s="139"/>
      <c r="FM84" s="139"/>
      <c r="FN84" s="139"/>
      <c r="FO84" s="139"/>
      <c r="FP84" s="139"/>
      <c r="FQ84" s="139"/>
      <c r="FR84" s="139"/>
      <c r="FS84" s="139"/>
      <c r="FT84" s="139"/>
      <c r="FU84" s="139"/>
      <c r="FV84" s="139"/>
      <c r="FW84" s="139"/>
      <c r="FX84" s="139"/>
      <c r="FY84" s="139"/>
      <c r="FZ84" s="139"/>
      <c r="GA84" s="139"/>
      <c r="GB84" s="139"/>
      <c r="GC84" s="139"/>
      <c r="GD84" s="139"/>
      <c r="GE84" s="139"/>
      <c r="GF84" s="139"/>
      <c r="GG84" s="139"/>
      <c r="GH84" s="139"/>
      <c r="GI84" s="139"/>
      <c r="GJ84" s="139"/>
      <c r="GK84" s="139"/>
      <c r="GL84" s="139"/>
      <c r="GM84" s="139"/>
      <c r="GN84" s="139"/>
      <c r="GO84" s="139"/>
      <c r="GP84" s="139"/>
      <c r="GQ84" s="139"/>
      <c r="GR84" s="139"/>
      <c r="GS84" s="139"/>
      <c r="GT84" s="139"/>
      <c r="GU84" s="139"/>
      <c r="GV84" s="139"/>
      <c r="GW84" s="139"/>
      <c r="GX84" s="139"/>
      <c r="GY84" s="139"/>
      <c r="GZ84" s="139"/>
      <c r="HA84" s="139"/>
      <c r="HB84" s="139"/>
      <c r="HC84" s="139"/>
      <c r="HD84" s="139"/>
      <c r="HE84" s="139"/>
      <c r="HF84" s="139"/>
      <c r="HG84" s="139"/>
      <c r="HH84" s="139"/>
      <c r="HI84" s="139"/>
      <c r="HJ84" s="139"/>
      <c r="HK84" s="139"/>
      <c r="HL84" s="139"/>
      <c r="HM84" s="139"/>
      <c r="HN84" s="139"/>
      <c r="HO84" s="139"/>
      <c r="HP84" s="139"/>
      <c r="HQ84" s="139"/>
      <c r="HR84" s="139"/>
      <c r="HS84" s="139"/>
      <c r="HT84" s="139"/>
      <c r="HU84" s="139"/>
      <c r="HV84" s="139"/>
      <c r="HW84" s="139"/>
      <c r="HX84" s="139"/>
      <c r="HY84" s="139"/>
      <c r="HZ84" s="139"/>
      <c r="IA84" s="139"/>
      <c r="IB84" s="139"/>
      <c r="IC84" s="139"/>
      <c r="ID84" s="139"/>
      <c r="IE84" s="139"/>
      <c r="IF84" s="139"/>
      <c r="IG84" s="139"/>
      <c r="IH84" s="139"/>
      <c r="II84" s="139"/>
      <c r="IJ84" s="139"/>
      <c r="IK84" s="139"/>
    </row>
    <row r="85" spans="1:245" s="159" customFormat="1" ht="24.9" customHeight="1" x14ac:dyDescent="0.3">
      <c r="A85" s="312" t="s">
        <v>249</v>
      </c>
      <c r="B85" s="316" t="s">
        <v>232</v>
      </c>
      <c r="C85" s="308"/>
      <c r="D85" s="220" t="s">
        <v>276</v>
      </c>
      <c r="E85" s="303"/>
      <c r="F85" s="206">
        <f t="shared" si="52"/>
        <v>600</v>
      </c>
      <c r="G85" s="303">
        <v>20</v>
      </c>
      <c r="H85" s="143">
        <f t="shared" si="53"/>
        <v>280</v>
      </c>
      <c r="I85" s="302">
        <v>140</v>
      </c>
      <c r="J85" s="302">
        <v>70</v>
      </c>
      <c r="K85" s="302">
        <v>70</v>
      </c>
      <c r="L85" s="301"/>
      <c r="M85" s="303"/>
      <c r="N85" s="143">
        <f t="shared" si="67"/>
        <v>40</v>
      </c>
      <c r="O85" s="303"/>
      <c r="P85" s="235">
        <f t="shared" si="68"/>
        <v>280</v>
      </c>
      <c r="Q85" s="309"/>
      <c r="R85" s="310"/>
      <c r="S85" s="143">
        <v>4</v>
      </c>
      <c r="T85" s="144">
        <v>8</v>
      </c>
      <c r="U85" s="143">
        <v>4</v>
      </c>
      <c r="V85" s="144">
        <v>4</v>
      </c>
      <c r="W85" s="309"/>
      <c r="X85" s="310"/>
      <c r="Z85" s="139" t="b">
        <f t="shared" si="54"/>
        <v>1</v>
      </c>
      <c r="AA85" s="139" t="b">
        <f t="shared" si="55"/>
        <v>1</v>
      </c>
      <c r="AB85" s="139" t="b">
        <f t="shared" si="56"/>
        <v>1</v>
      </c>
      <c r="AC85" s="139" t="b">
        <f t="shared" si="57"/>
        <v>1</v>
      </c>
      <c r="AE85" s="139">
        <f t="shared" si="58"/>
        <v>0</v>
      </c>
      <c r="AF85" s="139">
        <f t="shared" si="59"/>
        <v>0</v>
      </c>
      <c r="AG85" s="139">
        <f t="shared" si="60"/>
        <v>56</v>
      </c>
      <c r="AH85" s="139">
        <f t="shared" si="61"/>
        <v>112</v>
      </c>
      <c r="AI85" s="139">
        <f t="shared" si="62"/>
        <v>56</v>
      </c>
      <c r="AJ85" s="139">
        <f t="shared" si="63"/>
        <v>56</v>
      </c>
      <c r="AK85" s="139">
        <f t="shared" si="64"/>
        <v>0</v>
      </c>
      <c r="AL85" s="139">
        <f t="shared" si="65"/>
        <v>0</v>
      </c>
      <c r="AM85" s="139" t="b">
        <f t="shared" si="66"/>
        <v>1</v>
      </c>
    </row>
    <row r="86" spans="1:245" s="147" customFormat="1" ht="24.9" customHeight="1" thickBot="1" x14ac:dyDescent="0.35">
      <c r="A86" s="313" t="s">
        <v>147</v>
      </c>
      <c r="B86" s="215" t="s">
        <v>214</v>
      </c>
      <c r="C86" s="156"/>
      <c r="D86" s="194">
        <v>7.8</v>
      </c>
      <c r="E86" s="157"/>
      <c r="F86" s="392">
        <f t="shared" si="52"/>
        <v>360</v>
      </c>
      <c r="G86" s="195">
        <v>12</v>
      </c>
      <c r="H86" s="188">
        <f t="shared" si="53"/>
        <v>0</v>
      </c>
      <c r="I86" s="194"/>
      <c r="J86" s="194"/>
      <c r="K86" s="194"/>
      <c r="L86" s="194"/>
      <c r="M86" s="157"/>
      <c r="N86" s="188"/>
      <c r="O86" s="157"/>
      <c r="P86" s="189">
        <f t="shared" si="68"/>
        <v>360</v>
      </c>
      <c r="Q86" s="382"/>
      <c r="R86" s="255"/>
      <c r="S86" s="382"/>
      <c r="T86" s="255"/>
      <c r="U86" s="382"/>
      <c r="V86" s="255"/>
      <c r="W86" s="382">
        <v>6</v>
      </c>
      <c r="X86" s="255">
        <v>6</v>
      </c>
      <c r="Y86" s="139"/>
      <c r="Z86" s="139" t="b">
        <f t="shared" si="54"/>
        <v>1</v>
      </c>
      <c r="AA86" s="139"/>
      <c r="AB86" s="139"/>
      <c r="AC86" s="139" t="b">
        <f t="shared" si="57"/>
        <v>1</v>
      </c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139"/>
      <c r="CH86" s="139"/>
      <c r="CI86" s="139"/>
      <c r="CJ86" s="139"/>
      <c r="CK86" s="139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139"/>
      <c r="CX86" s="139"/>
      <c r="CY86" s="139"/>
      <c r="CZ86" s="139"/>
      <c r="DA86" s="139"/>
      <c r="DB86" s="139"/>
      <c r="DC86" s="139"/>
      <c r="DD86" s="139"/>
      <c r="DE86" s="139"/>
      <c r="DF86" s="139"/>
      <c r="DG86" s="139"/>
      <c r="DH86" s="139"/>
      <c r="DI86" s="139"/>
      <c r="DJ86" s="139"/>
      <c r="DK86" s="139"/>
      <c r="DL86" s="139"/>
      <c r="DM86" s="139"/>
      <c r="DN86" s="139"/>
      <c r="DO86" s="139"/>
      <c r="DP86" s="139"/>
      <c r="DQ86" s="139"/>
      <c r="DR86" s="139"/>
      <c r="DS86" s="139"/>
      <c r="DT86" s="139"/>
      <c r="DU86" s="139"/>
      <c r="DV86" s="139"/>
      <c r="DW86" s="139"/>
      <c r="DX86" s="139"/>
      <c r="DY86" s="139"/>
      <c r="DZ86" s="139"/>
      <c r="EA86" s="139"/>
      <c r="EB86" s="139"/>
      <c r="EC86" s="139"/>
      <c r="ED86" s="139"/>
      <c r="EE86" s="139"/>
      <c r="EF86" s="139"/>
      <c r="EG86" s="139"/>
      <c r="EH86" s="139"/>
      <c r="EI86" s="139"/>
      <c r="EJ86" s="139"/>
      <c r="EK86" s="139"/>
      <c r="EL86" s="139"/>
      <c r="EM86" s="139"/>
      <c r="EN86" s="139"/>
      <c r="EO86" s="139"/>
      <c r="EP86" s="139"/>
      <c r="EQ86" s="139"/>
      <c r="ER86" s="139"/>
      <c r="ES86" s="139"/>
      <c r="ET86" s="139"/>
      <c r="EU86" s="139"/>
      <c r="EV86" s="139"/>
      <c r="EW86" s="139"/>
      <c r="EX86" s="139"/>
      <c r="EY86" s="139"/>
      <c r="EZ86" s="139"/>
      <c r="FA86" s="139"/>
      <c r="FB86" s="139"/>
      <c r="FC86" s="139"/>
      <c r="FD86" s="139"/>
      <c r="FE86" s="139"/>
      <c r="FF86" s="139"/>
      <c r="FG86" s="139"/>
      <c r="FH86" s="139"/>
      <c r="FI86" s="139"/>
      <c r="FJ86" s="139"/>
      <c r="FK86" s="139"/>
      <c r="FL86" s="139"/>
      <c r="FM86" s="139"/>
      <c r="FN86" s="139"/>
      <c r="FO86" s="139"/>
      <c r="FP86" s="139"/>
      <c r="FQ86" s="139"/>
      <c r="FR86" s="139"/>
      <c r="FS86" s="139"/>
      <c r="FT86" s="139"/>
      <c r="FU86" s="139"/>
      <c r="FV86" s="139"/>
      <c r="FW86" s="139"/>
      <c r="FX86" s="139"/>
      <c r="FY86" s="139"/>
      <c r="FZ86" s="139"/>
      <c r="GA86" s="139"/>
      <c r="GB86" s="139"/>
      <c r="GC86" s="139"/>
      <c r="GD86" s="139"/>
      <c r="GE86" s="139"/>
      <c r="GF86" s="139"/>
      <c r="GG86" s="139"/>
      <c r="GH86" s="139"/>
      <c r="GI86" s="139"/>
      <c r="GJ86" s="139"/>
      <c r="GK86" s="139"/>
      <c r="GL86" s="139"/>
      <c r="GM86" s="139"/>
      <c r="GN86" s="139"/>
      <c r="GO86" s="139"/>
      <c r="GP86" s="139"/>
      <c r="GQ86" s="139"/>
      <c r="GR86" s="139"/>
      <c r="GS86" s="139"/>
      <c r="GT86" s="139"/>
      <c r="GU86" s="139"/>
      <c r="GV86" s="139"/>
      <c r="GW86" s="139"/>
      <c r="GX86" s="139"/>
      <c r="GY86" s="139"/>
      <c r="GZ86" s="139"/>
      <c r="HA86" s="139"/>
      <c r="HB86" s="139"/>
      <c r="HC86" s="139"/>
      <c r="HD86" s="139"/>
      <c r="HE86" s="139"/>
      <c r="HF86" s="139"/>
      <c r="HG86" s="139"/>
      <c r="HH86" s="139"/>
      <c r="HI86" s="139"/>
      <c r="HJ86" s="139"/>
      <c r="HK86" s="139"/>
      <c r="HL86" s="139"/>
      <c r="HM86" s="139"/>
      <c r="HN86" s="139"/>
      <c r="HO86" s="139"/>
      <c r="HP86" s="139"/>
      <c r="HQ86" s="139"/>
      <c r="HR86" s="139"/>
      <c r="HS86" s="139"/>
      <c r="HT86" s="139"/>
      <c r="HU86" s="139"/>
      <c r="HV86" s="139"/>
      <c r="HW86" s="139"/>
      <c r="HX86" s="139"/>
      <c r="HY86" s="139"/>
      <c r="HZ86" s="139"/>
      <c r="IA86" s="139"/>
      <c r="IB86" s="139"/>
      <c r="IC86" s="139"/>
      <c r="ID86" s="139"/>
      <c r="IE86" s="139"/>
      <c r="IF86" s="139"/>
      <c r="IG86" s="139"/>
      <c r="IH86" s="139"/>
      <c r="II86" s="139"/>
      <c r="IJ86" s="139"/>
      <c r="IK86" s="139"/>
    </row>
    <row r="87" spans="1:245" s="159" customFormat="1" ht="24.9" customHeight="1" thickBot="1" x14ac:dyDescent="0.35">
      <c r="A87" s="495" t="s">
        <v>61</v>
      </c>
      <c r="B87" s="483"/>
      <c r="C87" s="17">
        <v>3</v>
      </c>
      <c r="D87" s="17">
        <v>11</v>
      </c>
      <c r="E87" s="17">
        <v>0</v>
      </c>
      <c r="F87" s="17">
        <f t="shared" ref="F87:X87" si="71">SUM(F78:F86)</f>
        <v>1800</v>
      </c>
      <c r="G87" s="17">
        <f t="shared" si="71"/>
        <v>60</v>
      </c>
      <c r="H87" s="17">
        <f t="shared" si="71"/>
        <v>672</v>
      </c>
      <c r="I87" s="17">
        <f t="shared" si="71"/>
        <v>186</v>
      </c>
      <c r="J87" s="17">
        <f t="shared" si="71"/>
        <v>250</v>
      </c>
      <c r="K87" s="17">
        <f t="shared" si="71"/>
        <v>164</v>
      </c>
      <c r="L87" s="17">
        <f t="shared" si="71"/>
        <v>72</v>
      </c>
      <c r="M87" s="17">
        <f t="shared" si="71"/>
        <v>0</v>
      </c>
      <c r="N87" s="17">
        <f t="shared" si="71"/>
        <v>96</v>
      </c>
      <c r="O87" s="17">
        <f t="shared" si="71"/>
        <v>90</v>
      </c>
      <c r="P87" s="17">
        <f t="shared" si="71"/>
        <v>942</v>
      </c>
      <c r="Q87" s="17">
        <f t="shared" si="71"/>
        <v>0</v>
      </c>
      <c r="R87" s="17">
        <f t="shared" si="71"/>
        <v>0</v>
      </c>
      <c r="S87" s="17">
        <f t="shared" si="71"/>
        <v>8</v>
      </c>
      <c r="T87" s="17">
        <f t="shared" si="71"/>
        <v>12</v>
      </c>
      <c r="U87" s="17">
        <f t="shared" si="71"/>
        <v>8</v>
      </c>
      <c r="V87" s="17">
        <f t="shared" si="71"/>
        <v>8</v>
      </c>
      <c r="W87" s="17">
        <f t="shared" si="71"/>
        <v>18</v>
      </c>
      <c r="X87" s="17">
        <f t="shared" si="71"/>
        <v>6</v>
      </c>
      <c r="Z87" s="139" t="b">
        <f t="shared" si="54"/>
        <v>1</v>
      </c>
      <c r="AA87" s="139"/>
      <c r="AB87" s="139"/>
      <c r="AC87" s="139" t="b">
        <f t="shared" si="57"/>
        <v>1</v>
      </c>
      <c r="AE87" s="139"/>
      <c r="AF87" s="139"/>
      <c r="AG87" s="139"/>
      <c r="AH87" s="139"/>
      <c r="AI87" s="139"/>
      <c r="AJ87" s="139"/>
      <c r="AK87" s="139"/>
      <c r="AL87" s="139"/>
      <c r="AM87" s="139"/>
    </row>
    <row r="88" spans="1:245" s="127" customFormat="1" ht="24.9" customHeight="1" x14ac:dyDescent="0.3">
      <c r="A88" s="100"/>
      <c r="B88" s="93"/>
      <c r="C88" s="87"/>
      <c r="D88" s="87"/>
      <c r="E88" s="87"/>
      <c r="F88" s="94"/>
      <c r="G88" s="94"/>
      <c r="H88" s="94"/>
      <c r="I88" s="87"/>
      <c r="J88" s="87"/>
      <c r="K88" s="87"/>
      <c r="L88" s="87"/>
      <c r="M88" s="87"/>
      <c r="N88" s="87"/>
      <c r="O88" s="94"/>
      <c r="P88" s="94"/>
      <c r="Q88" s="94"/>
      <c r="R88" s="94"/>
      <c r="S88" s="94"/>
      <c r="T88" s="94"/>
      <c r="U88" s="94"/>
      <c r="V88" s="94"/>
      <c r="W88" s="94"/>
      <c r="X88" s="101"/>
      <c r="Z88" s="139"/>
      <c r="AA88" s="139"/>
      <c r="AB88" s="139"/>
      <c r="AC88" s="139"/>
      <c r="AE88" s="139"/>
      <c r="AF88" s="139"/>
      <c r="AG88" s="139"/>
      <c r="AH88" s="139"/>
      <c r="AI88" s="139"/>
      <c r="AJ88" s="139"/>
      <c r="AK88" s="139"/>
      <c r="AL88" s="139"/>
      <c r="AM88" s="139"/>
    </row>
    <row r="89" spans="1:245" s="127" customFormat="1" ht="24.9" customHeight="1" thickBot="1" x14ac:dyDescent="0.35">
      <c r="A89" s="109" t="s">
        <v>233</v>
      </c>
      <c r="B89" s="93"/>
      <c r="C89" s="87"/>
      <c r="D89" s="87"/>
      <c r="E89" s="87"/>
      <c r="F89" s="94"/>
      <c r="G89" s="94"/>
      <c r="H89" s="94"/>
      <c r="I89" s="87"/>
      <c r="J89" s="87"/>
      <c r="K89" s="87"/>
      <c r="L89" s="87"/>
      <c r="M89" s="87"/>
      <c r="N89" s="87"/>
      <c r="O89" s="94"/>
      <c r="P89" s="94"/>
      <c r="Q89" s="94"/>
      <c r="R89" s="94"/>
      <c r="S89" s="94"/>
      <c r="T89" s="94"/>
      <c r="U89" s="94"/>
      <c r="V89" s="94"/>
      <c r="W89" s="94"/>
      <c r="X89" s="101"/>
      <c r="Z89" s="139"/>
      <c r="AA89" s="139"/>
      <c r="AB89" s="139"/>
      <c r="AC89" s="139"/>
      <c r="AE89" s="139"/>
      <c r="AF89" s="139"/>
      <c r="AG89" s="139"/>
      <c r="AH89" s="139"/>
      <c r="AI89" s="139"/>
      <c r="AJ89" s="139"/>
      <c r="AK89" s="139"/>
      <c r="AL89" s="139"/>
      <c r="AM89" s="139"/>
    </row>
    <row r="90" spans="1:245" s="127" customFormat="1" ht="24.9" customHeight="1" thickBot="1" x14ac:dyDescent="0.35">
      <c r="A90" s="227" t="s">
        <v>250</v>
      </c>
      <c r="B90" s="91" t="s">
        <v>216</v>
      </c>
      <c r="C90" s="14"/>
      <c r="D90" s="15" t="s">
        <v>138</v>
      </c>
      <c r="E90" s="13"/>
      <c r="F90" s="14">
        <f>G90*30</f>
        <v>1800</v>
      </c>
      <c r="G90" s="13">
        <v>60</v>
      </c>
      <c r="H90" s="161">
        <f>SUM(I90:M90)</f>
        <v>840</v>
      </c>
      <c r="I90" s="317">
        <v>280</v>
      </c>
      <c r="J90" s="317">
        <v>280</v>
      </c>
      <c r="K90" s="317">
        <v>280</v>
      </c>
      <c r="L90" s="317"/>
      <c r="M90" s="318"/>
      <c r="N90" s="16">
        <f>G90*2</f>
        <v>120</v>
      </c>
      <c r="O90" s="318"/>
      <c r="P90" s="97">
        <f t="shared" ref="P90" si="72">F90-H90-N90-O90</f>
        <v>840</v>
      </c>
      <c r="Q90" s="16"/>
      <c r="R90" s="318"/>
      <c r="S90" s="16">
        <f t="shared" ref="S90:X90" si="73">S87</f>
        <v>8</v>
      </c>
      <c r="T90" s="318">
        <f t="shared" si="73"/>
        <v>12</v>
      </c>
      <c r="U90" s="16">
        <f t="shared" si="73"/>
        <v>8</v>
      </c>
      <c r="V90" s="318">
        <f t="shared" si="73"/>
        <v>8</v>
      </c>
      <c r="W90" s="16">
        <f t="shared" si="73"/>
        <v>18</v>
      </c>
      <c r="X90" s="318">
        <f t="shared" si="73"/>
        <v>6</v>
      </c>
      <c r="Z90" s="139" t="b">
        <f t="shared" si="54"/>
        <v>1</v>
      </c>
      <c r="AA90" s="139" t="b">
        <f t="shared" si="55"/>
        <v>1</v>
      </c>
      <c r="AB90" s="139" t="b">
        <f t="shared" si="56"/>
        <v>1</v>
      </c>
      <c r="AC90" s="139" t="b">
        <f t="shared" si="57"/>
        <v>1</v>
      </c>
      <c r="AE90" s="139">
        <f t="shared" si="58"/>
        <v>0</v>
      </c>
      <c r="AF90" s="139">
        <f t="shared" si="59"/>
        <v>0</v>
      </c>
      <c r="AG90" s="139">
        <f t="shared" si="60"/>
        <v>112</v>
      </c>
      <c r="AH90" s="139">
        <f t="shared" si="61"/>
        <v>168</v>
      </c>
      <c r="AI90" s="139">
        <f t="shared" si="62"/>
        <v>112</v>
      </c>
      <c r="AJ90" s="139">
        <f t="shared" si="63"/>
        <v>112</v>
      </c>
      <c r="AK90" s="139">
        <f t="shared" si="64"/>
        <v>252</v>
      </c>
      <c r="AL90" s="139">
        <f t="shared" si="65"/>
        <v>84</v>
      </c>
      <c r="AM90" s="139" t="b">
        <f t="shared" si="66"/>
        <v>1</v>
      </c>
    </row>
    <row r="91" spans="1:245" s="127" customFormat="1" ht="24.9" customHeight="1" thickBot="1" x14ac:dyDescent="0.35">
      <c r="A91" s="495" t="s">
        <v>61</v>
      </c>
      <c r="B91" s="483"/>
      <c r="C91" s="17">
        <v>0</v>
      </c>
      <c r="D91" s="162">
        <v>14</v>
      </c>
      <c r="E91" s="17">
        <v>0</v>
      </c>
      <c r="F91" s="17">
        <f>F90</f>
        <v>1800</v>
      </c>
      <c r="G91" s="17">
        <f>G90</f>
        <v>60</v>
      </c>
      <c r="H91" s="162">
        <f t="shared" ref="H91:X91" si="74">H90</f>
        <v>840</v>
      </c>
      <c r="I91" s="17">
        <f t="shared" si="74"/>
        <v>280</v>
      </c>
      <c r="J91" s="17">
        <f t="shared" si="74"/>
        <v>280</v>
      </c>
      <c r="K91" s="17">
        <f t="shared" si="74"/>
        <v>280</v>
      </c>
      <c r="L91" s="17">
        <f t="shared" si="74"/>
        <v>0</v>
      </c>
      <c r="M91" s="17">
        <f t="shared" si="74"/>
        <v>0</v>
      </c>
      <c r="N91" s="17">
        <f t="shared" si="74"/>
        <v>120</v>
      </c>
      <c r="O91" s="17">
        <f t="shared" si="74"/>
        <v>0</v>
      </c>
      <c r="P91" s="17">
        <f t="shared" si="74"/>
        <v>840</v>
      </c>
      <c r="Q91" s="17">
        <f t="shared" si="74"/>
        <v>0</v>
      </c>
      <c r="R91" s="17">
        <f t="shared" si="74"/>
        <v>0</v>
      </c>
      <c r="S91" s="17">
        <f t="shared" si="74"/>
        <v>8</v>
      </c>
      <c r="T91" s="17">
        <f t="shared" si="74"/>
        <v>12</v>
      </c>
      <c r="U91" s="17">
        <f t="shared" si="74"/>
        <v>8</v>
      </c>
      <c r="V91" s="17">
        <f t="shared" si="74"/>
        <v>8</v>
      </c>
      <c r="W91" s="17">
        <f t="shared" si="74"/>
        <v>18</v>
      </c>
      <c r="X91" s="17">
        <f t="shared" si="74"/>
        <v>6</v>
      </c>
      <c r="Z91" s="139" t="b">
        <f t="shared" si="54"/>
        <v>1</v>
      </c>
      <c r="AA91" s="139" t="b">
        <f t="shared" si="55"/>
        <v>1</v>
      </c>
      <c r="AB91" s="139" t="b">
        <f t="shared" si="56"/>
        <v>1</v>
      </c>
      <c r="AC91" s="139" t="b">
        <f t="shared" si="57"/>
        <v>1</v>
      </c>
      <c r="AE91" s="139"/>
      <c r="AF91" s="139"/>
      <c r="AG91" s="139"/>
      <c r="AH91" s="139"/>
      <c r="AI91" s="139"/>
      <c r="AJ91" s="139"/>
      <c r="AK91" s="139"/>
      <c r="AL91" s="139"/>
      <c r="AM91" s="139"/>
    </row>
    <row r="92" spans="1:245" s="19" customFormat="1" ht="30" customHeight="1" thickBot="1" x14ac:dyDescent="0.35">
      <c r="A92" s="484" t="s">
        <v>62</v>
      </c>
      <c r="B92" s="485"/>
      <c r="C92" s="18">
        <f t="shared" ref="C92:E92" si="75">C63+C75</f>
        <v>18</v>
      </c>
      <c r="D92" s="18">
        <f t="shared" si="75"/>
        <v>36</v>
      </c>
      <c r="E92" s="18">
        <f t="shared" si="75"/>
        <v>2</v>
      </c>
      <c r="F92" s="18">
        <f t="shared" ref="F92:X92" si="76">F63+F75</f>
        <v>7200</v>
      </c>
      <c r="G92" s="18">
        <f t="shared" si="76"/>
        <v>240</v>
      </c>
      <c r="H92" s="18">
        <f t="shared" si="76"/>
        <v>2589</v>
      </c>
      <c r="I92" s="18">
        <f t="shared" si="76"/>
        <v>694</v>
      </c>
      <c r="J92" s="18">
        <f t="shared" si="76"/>
        <v>1011</v>
      </c>
      <c r="K92" s="18">
        <f t="shared" si="76"/>
        <v>594</v>
      </c>
      <c r="L92" s="18">
        <f t="shared" si="76"/>
        <v>290</v>
      </c>
      <c r="M92" s="18">
        <f t="shared" si="76"/>
        <v>0</v>
      </c>
      <c r="N92" s="18">
        <f t="shared" si="76"/>
        <v>364</v>
      </c>
      <c r="O92" s="18">
        <f t="shared" si="76"/>
        <v>540</v>
      </c>
      <c r="P92" s="18">
        <f t="shared" si="76"/>
        <v>3707</v>
      </c>
      <c r="Q92" s="18">
        <f t="shared" si="76"/>
        <v>30</v>
      </c>
      <c r="R92" s="18">
        <f t="shared" si="76"/>
        <v>30</v>
      </c>
      <c r="S92" s="18">
        <f t="shared" si="76"/>
        <v>30</v>
      </c>
      <c r="T92" s="18">
        <f t="shared" si="76"/>
        <v>30</v>
      </c>
      <c r="U92" s="18">
        <f t="shared" si="76"/>
        <v>30</v>
      </c>
      <c r="V92" s="18">
        <f t="shared" si="76"/>
        <v>30</v>
      </c>
      <c r="W92" s="18">
        <f t="shared" si="76"/>
        <v>30</v>
      </c>
      <c r="X92" s="18">
        <f t="shared" si="76"/>
        <v>30</v>
      </c>
      <c r="Z92" s="139" t="b">
        <f t="shared" si="54"/>
        <v>1</v>
      </c>
      <c r="AA92" s="139"/>
      <c r="AB92" s="139"/>
      <c r="AC92" s="139" t="b">
        <f t="shared" si="57"/>
        <v>1</v>
      </c>
      <c r="AE92" s="268">
        <f>SUM(AE12,AE16,AE20,AE24,AE27:AE50,AE66:AE73)</f>
        <v>430</v>
      </c>
      <c r="AF92" s="268">
        <f t="shared" ref="AF92:AL92" si="77">SUM(AF12,AF16,AF20,AF24,AF27:AF50,AF66:AF73)</f>
        <v>428</v>
      </c>
      <c r="AG92" s="268">
        <f t="shared" si="77"/>
        <v>426</v>
      </c>
      <c r="AH92" s="268">
        <f t="shared" si="77"/>
        <v>356</v>
      </c>
      <c r="AI92" s="268">
        <f t="shared" si="77"/>
        <v>428</v>
      </c>
      <c r="AJ92" s="268">
        <f t="shared" si="77"/>
        <v>311</v>
      </c>
      <c r="AK92" s="268">
        <f t="shared" si="77"/>
        <v>210</v>
      </c>
      <c r="AL92" s="268">
        <f t="shared" si="77"/>
        <v>0</v>
      </c>
      <c r="AM92" s="139" t="b">
        <f t="shared" si="66"/>
        <v>1</v>
      </c>
    </row>
    <row r="93" spans="1:245" s="24" customFormat="1" ht="13.8" x14ac:dyDescent="0.3">
      <c r="A93" s="20"/>
      <c r="B93" s="21"/>
      <c r="C93" s="22"/>
      <c r="D93" s="22"/>
      <c r="E93" s="22"/>
      <c r="F93" s="22"/>
      <c r="G93" s="22"/>
      <c r="H93" s="21"/>
      <c r="I93" s="21"/>
      <c r="J93" s="21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3"/>
      <c r="X93" s="23"/>
      <c r="AE93" s="320">
        <f t="shared" ref="AE93:AK93" si="78">AE92/AE11</f>
        <v>22.631578947368421</v>
      </c>
      <c r="AF93" s="320">
        <f t="shared" si="78"/>
        <v>23.777777777777779</v>
      </c>
      <c r="AG93" s="320">
        <f t="shared" si="78"/>
        <v>25.058823529411764</v>
      </c>
      <c r="AH93" s="320">
        <f t="shared" si="78"/>
        <v>20.941176470588236</v>
      </c>
      <c r="AI93" s="320">
        <f t="shared" si="78"/>
        <v>23.777777777777779</v>
      </c>
      <c r="AJ93" s="320">
        <f t="shared" si="78"/>
        <v>20.733333333333334</v>
      </c>
      <c r="AK93" s="320">
        <f t="shared" si="78"/>
        <v>23.333333333333332</v>
      </c>
      <c r="AL93" s="320">
        <v>0</v>
      </c>
    </row>
    <row r="94" spans="1:245" s="21" customFormat="1" ht="15.6" customHeight="1" x14ac:dyDescent="0.3">
      <c r="A94" s="172" t="s">
        <v>26</v>
      </c>
      <c r="B94" s="180"/>
      <c r="C94" s="180"/>
      <c r="D94" s="180"/>
      <c r="E94" s="180"/>
      <c r="F94" s="180"/>
      <c r="G94" s="180"/>
      <c r="H94" s="180"/>
      <c r="I94" s="180"/>
      <c r="J94" s="172"/>
      <c r="K94" s="170"/>
      <c r="L94" s="170"/>
      <c r="M94" s="172"/>
      <c r="N94" s="172"/>
      <c r="O94" s="172"/>
      <c r="P94" s="172"/>
      <c r="Q94" s="172"/>
      <c r="R94" s="172"/>
      <c r="S94" s="171"/>
      <c r="T94" s="171"/>
      <c r="U94" s="171"/>
      <c r="V94" s="171"/>
      <c r="W94" s="171"/>
      <c r="X94" s="171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</row>
    <row r="95" spans="1:245" s="21" customFormat="1" ht="15.6" customHeight="1" x14ac:dyDescent="0.3">
      <c r="A95" s="496" t="s">
        <v>27</v>
      </c>
      <c r="B95" s="496"/>
      <c r="C95" s="496"/>
      <c r="D95" s="496"/>
      <c r="E95" s="496"/>
      <c r="F95" s="496"/>
      <c r="G95" s="496"/>
      <c r="H95" s="496"/>
      <c r="I95" s="496"/>
      <c r="J95" s="496"/>
      <c r="K95" s="496"/>
      <c r="L95" s="496"/>
      <c r="M95" s="496"/>
      <c r="N95" s="496"/>
      <c r="O95" s="496"/>
      <c r="P95" s="328" t="s">
        <v>18</v>
      </c>
      <c r="Q95" s="39" t="s">
        <v>28</v>
      </c>
      <c r="R95" s="39" t="s">
        <v>29</v>
      </c>
      <c r="S95" s="39" t="s">
        <v>30</v>
      </c>
      <c r="T95" s="39" t="s">
        <v>31</v>
      </c>
      <c r="U95" s="40" t="s">
        <v>32</v>
      </c>
      <c r="V95" s="39" t="s">
        <v>33</v>
      </c>
      <c r="W95" s="39" t="s">
        <v>34</v>
      </c>
      <c r="X95" s="39" t="s">
        <v>35</v>
      </c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</row>
    <row r="96" spans="1:245" s="21" customFormat="1" x14ac:dyDescent="0.3">
      <c r="A96" s="480" t="s">
        <v>36</v>
      </c>
      <c r="B96" s="480"/>
      <c r="C96" s="480"/>
      <c r="D96" s="480"/>
      <c r="E96" s="480"/>
      <c r="F96" s="480"/>
      <c r="G96" s="480"/>
      <c r="H96" s="480"/>
      <c r="I96" s="480"/>
      <c r="J96" s="480"/>
      <c r="K96" s="480"/>
      <c r="L96" s="480"/>
      <c r="M96" s="480"/>
      <c r="N96" s="480"/>
      <c r="O96" s="480"/>
      <c r="P96" s="329">
        <f>SUM(Q96:X96)/7</f>
        <v>22.893400167084383</v>
      </c>
      <c r="Q96" s="321">
        <f>AE93</f>
        <v>22.631578947368421</v>
      </c>
      <c r="R96" s="321">
        <f t="shared" ref="R96:X96" si="79">AF93</f>
        <v>23.777777777777779</v>
      </c>
      <c r="S96" s="321">
        <f t="shared" si="79"/>
        <v>25.058823529411764</v>
      </c>
      <c r="T96" s="321">
        <f t="shared" si="79"/>
        <v>20.941176470588236</v>
      </c>
      <c r="U96" s="321">
        <f t="shared" si="79"/>
        <v>23.777777777777779</v>
      </c>
      <c r="V96" s="321">
        <f t="shared" si="79"/>
        <v>20.733333333333334</v>
      </c>
      <c r="W96" s="321">
        <f t="shared" si="79"/>
        <v>23.333333333333332</v>
      </c>
      <c r="X96" s="321">
        <f t="shared" si="79"/>
        <v>0</v>
      </c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</row>
    <row r="97" spans="1:247" s="21" customFormat="1" x14ac:dyDescent="0.3">
      <c r="A97" s="480" t="s">
        <v>37</v>
      </c>
      <c r="B97" s="480"/>
      <c r="C97" s="480"/>
      <c r="D97" s="480"/>
      <c r="E97" s="480"/>
      <c r="F97" s="480"/>
      <c r="G97" s="480"/>
      <c r="H97" s="480"/>
      <c r="I97" s="480"/>
      <c r="J97" s="480"/>
      <c r="K97" s="480"/>
      <c r="L97" s="480"/>
      <c r="M97" s="480"/>
      <c r="N97" s="480"/>
      <c r="O97" s="480"/>
      <c r="P97" s="329">
        <f>SUM(Q97:X97)</f>
        <v>240</v>
      </c>
      <c r="Q97" s="377">
        <f>Q92</f>
        <v>30</v>
      </c>
      <c r="R97" s="377">
        <f t="shared" ref="R97:X97" si="80">R92</f>
        <v>30</v>
      </c>
      <c r="S97" s="377">
        <f t="shared" si="80"/>
        <v>30</v>
      </c>
      <c r="T97" s="377">
        <f t="shared" si="80"/>
        <v>30</v>
      </c>
      <c r="U97" s="377">
        <f t="shared" si="80"/>
        <v>30</v>
      </c>
      <c r="V97" s="377">
        <f t="shared" si="80"/>
        <v>30</v>
      </c>
      <c r="W97" s="377">
        <f t="shared" si="80"/>
        <v>30</v>
      </c>
      <c r="X97" s="377">
        <f t="shared" si="80"/>
        <v>30</v>
      </c>
      <c r="Y97" s="169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</row>
    <row r="98" spans="1:247" s="21" customFormat="1" x14ac:dyDescent="0.3">
      <c r="A98" s="480" t="s">
        <v>38</v>
      </c>
      <c r="B98" s="480"/>
      <c r="C98" s="480"/>
      <c r="D98" s="480"/>
      <c r="E98" s="480"/>
      <c r="F98" s="480"/>
      <c r="G98" s="480"/>
      <c r="H98" s="480"/>
      <c r="I98" s="480"/>
      <c r="J98" s="480"/>
      <c r="K98" s="480"/>
      <c r="L98" s="480"/>
      <c r="M98" s="480"/>
      <c r="N98" s="480"/>
      <c r="O98" s="480"/>
      <c r="P98" s="329">
        <f t="shared" ref="P98:P101" si="81">SUM(Q98:X98)</f>
        <v>18</v>
      </c>
      <c r="Q98" s="249">
        <v>2</v>
      </c>
      <c r="R98" s="249">
        <v>3</v>
      </c>
      <c r="S98" s="249">
        <v>5</v>
      </c>
      <c r="T98" s="249">
        <v>2</v>
      </c>
      <c r="U98" s="249">
        <v>3</v>
      </c>
      <c r="V98" s="249">
        <v>2</v>
      </c>
      <c r="W98" s="249">
        <v>1</v>
      </c>
      <c r="X98" s="249">
        <v>0</v>
      </c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</row>
    <row r="99" spans="1:247" s="21" customFormat="1" x14ac:dyDescent="0.3">
      <c r="A99" s="480" t="s">
        <v>39</v>
      </c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0"/>
      <c r="M99" s="480"/>
      <c r="N99" s="480"/>
      <c r="O99" s="480"/>
      <c r="P99" s="329">
        <f t="shared" si="81"/>
        <v>36</v>
      </c>
      <c r="Q99" s="249">
        <v>4</v>
      </c>
      <c r="R99" s="249">
        <v>6</v>
      </c>
      <c r="S99" s="249">
        <v>3</v>
      </c>
      <c r="T99" s="249">
        <v>6</v>
      </c>
      <c r="U99" s="249">
        <v>4</v>
      </c>
      <c r="V99" s="249">
        <v>5</v>
      </c>
      <c r="W99" s="249">
        <v>5</v>
      </c>
      <c r="X99" s="249">
        <v>3</v>
      </c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</row>
    <row r="100" spans="1:247" s="21" customFormat="1" x14ac:dyDescent="0.3">
      <c r="A100" s="480" t="s">
        <v>40</v>
      </c>
      <c r="B100" s="480"/>
      <c r="C100" s="480"/>
      <c r="D100" s="480"/>
      <c r="E100" s="480"/>
      <c r="F100" s="480"/>
      <c r="G100" s="480"/>
      <c r="H100" s="480"/>
      <c r="I100" s="480"/>
      <c r="J100" s="480"/>
      <c r="K100" s="480"/>
      <c r="L100" s="480"/>
      <c r="M100" s="480"/>
      <c r="N100" s="480"/>
      <c r="O100" s="480"/>
      <c r="P100" s="329">
        <f t="shared" si="81"/>
        <v>2</v>
      </c>
      <c r="Q100" s="75"/>
      <c r="R100" s="75"/>
      <c r="S100" s="75"/>
      <c r="T100" s="75">
        <v>1</v>
      </c>
      <c r="U100" s="75"/>
      <c r="V100" s="250">
        <v>1</v>
      </c>
      <c r="W100" s="75"/>
      <c r="X100" s="75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</row>
    <row r="101" spans="1:247" s="21" customFormat="1" x14ac:dyDescent="0.3">
      <c r="A101" s="480" t="s">
        <v>219</v>
      </c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  <c r="N101" s="480"/>
      <c r="O101" s="480"/>
      <c r="P101" s="329">
        <f t="shared" si="81"/>
        <v>6</v>
      </c>
      <c r="Q101" s="75"/>
      <c r="R101" s="75"/>
      <c r="S101" s="75"/>
      <c r="T101" s="75">
        <v>2</v>
      </c>
      <c r="U101" s="75"/>
      <c r="V101" s="250">
        <v>4</v>
      </c>
      <c r="W101" s="75"/>
      <c r="X101" s="75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</row>
    <row r="102" spans="1:247" s="21" customFormat="1" x14ac:dyDescent="0.3">
      <c r="A102" s="480" t="s">
        <v>220</v>
      </c>
      <c r="B102" s="480"/>
      <c r="C102" s="480"/>
      <c r="D102" s="480"/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  <c r="O102" s="480"/>
      <c r="P102" s="399" t="s">
        <v>277</v>
      </c>
      <c r="Q102" s="249"/>
      <c r="R102" s="249"/>
      <c r="S102" s="249"/>
      <c r="T102" s="249"/>
      <c r="U102" s="249"/>
      <c r="V102" s="400"/>
      <c r="W102" s="401" t="s">
        <v>278</v>
      </c>
      <c r="X102" s="401" t="s">
        <v>279</v>
      </c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</row>
    <row r="103" spans="1:247" s="21" customFormat="1" x14ac:dyDescent="0.3">
      <c r="A103" s="480" t="s">
        <v>218</v>
      </c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  <c r="M103" s="480"/>
      <c r="N103" s="480"/>
      <c r="O103" s="480"/>
      <c r="P103" s="402">
        <f t="shared" ref="P103:P105" si="82">SUM(Q103:X103)</f>
        <v>9</v>
      </c>
      <c r="Q103" s="249"/>
      <c r="R103" s="249"/>
      <c r="S103" s="249"/>
      <c r="T103" s="249"/>
      <c r="U103" s="249"/>
      <c r="V103" s="400"/>
      <c r="W103" s="249"/>
      <c r="X103" s="330">
        <v>9</v>
      </c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</row>
    <row r="104" spans="1:247" s="21" customFormat="1" x14ac:dyDescent="0.3">
      <c r="A104" s="480" t="s">
        <v>180</v>
      </c>
      <c r="B104" s="480"/>
      <c r="C104" s="480"/>
      <c r="D104" s="480"/>
      <c r="E104" s="480"/>
      <c r="F104" s="480"/>
      <c r="G104" s="480"/>
      <c r="H104" s="480"/>
      <c r="I104" s="480"/>
      <c r="J104" s="480"/>
      <c r="K104" s="480"/>
      <c r="L104" s="480"/>
      <c r="M104" s="480"/>
      <c r="N104" s="480"/>
      <c r="O104" s="480"/>
      <c r="P104" s="402">
        <f t="shared" si="82"/>
        <v>4</v>
      </c>
      <c r="Q104" s="249"/>
      <c r="R104" s="249"/>
      <c r="S104" s="249"/>
      <c r="T104" s="249"/>
      <c r="U104" s="249"/>
      <c r="V104" s="400"/>
      <c r="W104" s="249"/>
      <c r="X104" s="249">
        <v>4</v>
      </c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</row>
    <row r="105" spans="1:247" s="21" customFormat="1" x14ac:dyDescent="0.3">
      <c r="A105" s="480" t="s">
        <v>217</v>
      </c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02">
        <f t="shared" si="82"/>
        <v>1</v>
      </c>
      <c r="Q105" s="249"/>
      <c r="R105" s="249"/>
      <c r="S105" s="249"/>
      <c r="T105" s="249"/>
      <c r="U105" s="249"/>
      <c r="V105" s="249"/>
      <c r="W105" s="249"/>
      <c r="X105" s="324">
        <v>1</v>
      </c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</row>
    <row r="106" spans="1:247" s="21" customFormat="1" ht="13.8" x14ac:dyDescent="0.3">
      <c r="A106" s="173"/>
      <c r="B106" s="174"/>
      <c r="C106" s="175"/>
      <c r="D106" s="176"/>
      <c r="E106" s="177"/>
      <c r="F106" s="177"/>
      <c r="G106" s="177"/>
      <c r="H106" s="177"/>
      <c r="I106" s="178"/>
      <c r="J106" s="179"/>
      <c r="K106" s="179"/>
      <c r="L106" s="177"/>
      <c r="M106" s="177"/>
      <c r="N106" s="177"/>
      <c r="O106" s="177"/>
      <c r="P106" s="177"/>
      <c r="Q106" s="177"/>
      <c r="R106" s="179"/>
      <c r="S106" s="179"/>
      <c r="T106" s="179"/>
      <c r="U106" s="179"/>
      <c r="V106" s="179"/>
      <c r="W106" s="179"/>
      <c r="X106" s="179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</row>
    <row r="107" spans="1:247" s="168" customFormat="1" ht="19.95" customHeight="1" x14ac:dyDescent="0.3">
      <c r="A107" s="251" t="s">
        <v>221</v>
      </c>
      <c r="B107" s="175"/>
      <c r="C107" s="176"/>
      <c r="D107" s="177"/>
      <c r="E107" s="177"/>
      <c r="F107" s="177"/>
      <c r="G107" s="177"/>
      <c r="H107" s="178"/>
      <c r="I107" s="179"/>
      <c r="J107" s="179"/>
      <c r="K107" s="177"/>
      <c r="L107" s="177"/>
      <c r="M107" s="177"/>
      <c r="N107" s="177"/>
      <c r="O107" s="177"/>
      <c r="P107" s="177"/>
      <c r="Q107" s="179"/>
      <c r="R107" s="179"/>
      <c r="S107" s="179"/>
      <c r="T107" s="179"/>
      <c r="U107" s="179"/>
      <c r="V107" s="179"/>
      <c r="W107" s="179"/>
      <c r="X107" s="169"/>
      <c r="Y107" s="169"/>
      <c r="Z107" s="169"/>
      <c r="AA107" s="169"/>
      <c r="AB107" s="169"/>
      <c r="AC107" s="169"/>
      <c r="AD107" s="169"/>
      <c r="AE107" s="169"/>
      <c r="AF107" s="169">
        <v>10</v>
      </c>
      <c r="AG107" s="169">
        <f>6+9</f>
        <v>15</v>
      </c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  <c r="IM107" s="169"/>
    </row>
    <row r="108" spans="1:247" s="168" customFormat="1" ht="19.95" customHeight="1" x14ac:dyDescent="0.3">
      <c r="A108" s="251" t="s">
        <v>222</v>
      </c>
      <c r="B108" s="175"/>
      <c r="C108" s="176"/>
      <c r="D108" s="177"/>
      <c r="E108" s="177"/>
      <c r="F108" s="177"/>
      <c r="G108" s="177"/>
      <c r="H108" s="178"/>
      <c r="I108" s="179"/>
      <c r="J108" s="179"/>
      <c r="K108" s="177"/>
      <c r="L108" s="177"/>
      <c r="M108" s="177"/>
      <c r="N108" s="177"/>
      <c r="O108" s="177"/>
      <c r="P108" s="177"/>
      <c r="Q108" s="179"/>
      <c r="R108" s="179"/>
      <c r="S108" s="179"/>
      <c r="T108" s="179"/>
      <c r="U108" s="179"/>
      <c r="V108" s="179"/>
      <c r="W108" s="179"/>
      <c r="X108" s="169"/>
      <c r="Y108" s="169"/>
      <c r="AA108" s="169"/>
      <c r="AB108" s="169"/>
      <c r="AC108" s="169"/>
      <c r="AD108" s="169"/>
      <c r="AE108" s="169"/>
      <c r="AF108" s="169"/>
      <c r="AG108" s="169">
        <v>5</v>
      </c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69"/>
      <c r="BV108" s="169"/>
      <c r="BW108" s="169"/>
      <c r="BX108" s="169"/>
      <c r="BY108" s="169"/>
      <c r="BZ108" s="169"/>
      <c r="CA108" s="169"/>
      <c r="CB108" s="169"/>
      <c r="CC108" s="169"/>
      <c r="CD108" s="169"/>
      <c r="CE108" s="169"/>
      <c r="CF108" s="169"/>
      <c r="CG108" s="169"/>
      <c r="CH108" s="169"/>
      <c r="CI108" s="169"/>
      <c r="CJ108" s="169"/>
      <c r="CK108" s="169"/>
      <c r="CL108" s="169"/>
      <c r="CM108" s="169"/>
      <c r="CN108" s="169"/>
      <c r="CO108" s="169"/>
      <c r="CP108" s="169"/>
      <c r="CQ108" s="169"/>
      <c r="CR108" s="169"/>
      <c r="CS108" s="169"/>
      <c r="CT108" s="169"/>
      <c r="CU108" s="169"/>
      <c r="CV108" s="169"/>
      <c r="CW108" s="169"/>
      <c r="CX108" s="169"/>
      <c r="CY108" s="169"/>
      <c r="CZ108" s="169"/>
      <c r="DA108" s="169"/>
      <c r="DB108" s="169"/>
      <c r="DC108" s="169"/>
      <c r="DD108" s="169"/>
      <c r="DE108" s="169"/>
      <c r="DF108" s="169"/>
      <c r="DG108" s="169"/>
      <c r="DH108" s="169"/>
      <c r="DI108" s="169"/>
      <c r="DJ108" s="169"/>
      <c r="DK108" s="169"/>
      <c r="DL108" s="169"/>
      <c r="DM108" s="169"/>
      <c r="DN108" s="169"/>
      <c r="DO108" s="169"/>
      <c r="DP108" s="169"/>
      <c r="DQ108" s="169"/>
      <c r="DR108" s="169"/>
      <c r="DS108" s="169"/>
      <c r="DT108" s="169"/>
      <c r="DU108" s="169"/>
      <c r="DV108" s="169"/>
      <c r="DW108" s="169"/>
      <c r="DX108" s="169"/>
      <c r="DY108" s="169"/>
      <c r="DZ108" s="169"/>
      <c r="EA108" s="169"/>
      <c r="EB108" s="169"/>
      <c r="EC108" s="169"/>
      <c r="ED108" s="169"/>
      <c r="EE108" s="169"/>
      <c r="EF108" s="169"/>
      <c r="EG108" s="169"/>
      <c r="EH108" s="169"/>
      <c r="EI108" s="169"/>
      <c r="EJ108" s="169"/>
      <c r="EK108" s="169"/>
      <c r="EL108" s="169"/>
      <c r="EM108" s="169"/>
      <c r="EN108" s="169"/>
      <c r="EO108" s="169"/>
      <c r="EP108" s="169"/>
      <c r="EQ108" s="169"/>
      <c r="ER108" s="169"/>
      <c r="ES108" s="169"/>
      <c r="ET108" s="169"/>
      <c r="EU108" s="169"/>
      <c r="EV108" s="169"/>
      <c r="EW108" s="169"/>
      <c r="EX108" s="169"/>
      <c r="EY108" s="169"/>
      <c r="EZ108" s="169"/>
      <c r="FA108" s="169"/>
      <c r="FB108" s="169"/>
      <c r="FC108" s="169"/>
      <c r="FD108" s="169"/>
      <c r="FE108" s="169"/>
      <c r="FF108" s="169"/>
      <c r="FG108" s="169"/>
      <c r="FH108" s="169"/>
      <c r="FI108" s="169"/>
      <c r="FJ108" s="169"/>
      <c r="FK108" s="169"/>
      <c r="FL108" s="169"/>
      <c r="FM108" s="169"/>
      <c r="FN108" s="169"/>
      <c r="FO108" s="169"/>
      <c r="FP108" s="169"/>
      <c r="FQ108" s="169"/>
      <c r="FR108" s="169"/>
      <c r="FS108" s="169"/>
      <c r="FT108" s="169"/>
      <c r="FU108" s="169"/>
      <c r="FV108" s="169"/>
      <c r="FW108" s="169"/>
      <c r="FX108" s="169"/>
      <c r="FY108" s="169"/>
      <c r="FZ108" s="169"/>
      <c r="GA108" s="169"/>
      <c r="GB108" s="169"/>
      <c r="GC108" s="169"/>
      <c r="GD108" s="169"/>
      <c r="GE108" s="169"/>
      <c r="GF108" s="169"/>
      <c r="GG108" s="169"/>
      <c r="GH108" s="169"/>
      <c r="GI108" s="169"/>
      <c r="GJ108" s="169"/>
      <c r="GK108" s="169"/>
      <c r="GL108" s="169"/>
      <c r="GM108" s="169"/>
      <c r="GN108" s="169"/>
      <c r="GO108" s="169"/>
      <c r="GP108" s="169"/>
      <c r="GQ108" s="169"/>
      <c r="GR108" s="169"/>
      <c r="GS108" s="169"/>
      <c r="GT108" s="169"/>
      <c r="GU108" s="169"/>
      <c r="GV108" s="169"/>
      <c r="GW108" s="169"/>
      <c r="GX108" s="169"/>
      <c r="GY108" s="169"/>
      <c r="GZ108" s="169"/>
      <c r="HA108" s="169"/>
      <c r="HB108" s="169"/>
      <c r="HC108" s="169"/>
      <c r="HD108" s="169"/>
      <c r="HE108" s="169"/>
      <c r="HF108" s="169"/>
      <c r="HG108" s="169"/>
      <c r="HH108" s="169"/>
      <c r="HI108" s="169"/>
      <c r="HJ108" s="169"/>
      <c r="HK108" s="169"/>
      <c r="HL108" s="169"/>
      <c r="HM108" s="169"/>
      <c r="HN108" s="169"/>
      <c r="HO108" s="169"/>
      <c r="HP108" s="169"/>
      <c r="HQ108" s="169"/>
      <c r="HR108" s="169"/>
      <c r="HS108" s="169"/>
      <c r="HT108" s="169"/>
      <c r="HU108" s="169"/>
      <c r="HV108" s="169"/>
      <c r="HW108" s="169"/>
      <c r="HX108" s="169"/>
      <c r="HY108" s="169"/>
      <c r="HZ108" s="169"/>
      <c r="IA108" s="169"/>
      <c r="IB108" s="169"/>
      <c r="IC108" s="169"/>
      <c r="ID108" s="169"/>
      <c r="IE108" s="169"/>
      <c r="IF108" s="169"/>
      <c r="IG108" s="169"/>
      <c r="IH108" s="169"/>
      <c r="II108" s="169"/>
      <c r="IJ108" s="169"/>
      <c r="IK108" s="169"/>
      <c r="IL108" s="169"/>
      <c r="IM108" s="169"/>
    </row>
    <row r="109" spans="1:247" s="168" customFormat="1" ht="19.95" customHeight="1" x14ac:dyDescent="0.3">
      <c r="A109" s="173"/>
      <c r="B109" s="174"/>
      <c r="C109" s="175"/>
      <c r="D109" s="176"/>
      <c r="E109" s="177"/>
      <c r="F109" s="177"/>
      <c r="G109" s="177"/>
      <c r="H109" s="177"/>
      <c r="I109" s="178"/>
      <c r="J109" s="179"/>
      <c r="K109" s="179"/>
      <c r="L109" s="177"/>
      <c r="M109" s="177"/>
      <c r="N109" s="177"/>
      <c r="O109" s="177"/>
      <c r="P109" s="177"/>
      <c r="Q109" s="177"/>
      <c r="R109" s="179"/>
      <c r="S109" s="179"/>
      <c r="T109" s="179"/>
      <c r="U109" s="179"/>
      <c r="V109" s="179"/>
      <c r="W109" s="179"/>
      <c r="X109" s="179"/>
      <c r="Y109" s="169"/>
      <c r="Z109" s="393">
        <f>Z103-Z105-Z106-Z107-Z108</f>
        <v>0</v>
      </c>
      <c r="AA109" s="393">
        <f t="shared" ref="AA109:AG109" si="83">AA103-AA105-AA106-AA107-AA108</f>
        <v>0</v>
      </c>
      <c r="AB109" s="393">
        <f t="shared" si="83"/>
        <v>0</v>
      </c>
      <c r="AC109" s="393">
        <f t="shared" si="83"/>
        <v>0</v>
      </c>
      <c r="AD109" s="393">
        <f t="shared" si="83"/>
        <v>0</v>
      </c>
      <c r="AE109" s="393">
        <f t="shared" si="83"/>
        <v>0</v>
      </c>
      <c r="AF109" s="393">
        <f t="shared" si="83"/>
        <v>-10</v>
      </c>
      <c r="AG109" s="393">
        <f t="shared" si="83"/>
        <v>-20</v>
      </c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69"/>
      <c r="DG109" s="169"/>
      <c r="DH109" s="169"/>
      <c r="DI109" s="169"/>
      <c r="DJ109" s="169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69"/>
      <c r="DU109" s="169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  <c r="EG109" s="169"/>
      <c r="EH109" s="169"/>
      <c r="EI109" s="169"/>
      <c r="EJ109" s="169"/>
      <c r="EK109" s="169"/>
      <c r="EL109" s="169"/>
      <c r="EM109" s="169"/>
      <c r="EN109" s="169"/>
      <c r="EO109" s="169"/>
      <c r="EP109" s="169"/>
      <c r="EQ109" s="169"/>
      <c r="ER109" s="169"/>
      <c r="ES109" s="169"/>
      <c r="ET109" s="169"/>
      <c r="EU109" s="169"/>
      <c r="EV109" s="169"/>
      <c r="EW109" s="169"/>
      <c r="EX109" s="169"/>
      <c r="EY109" s="169"/>
      <c r="EZ109" s="169"/>
      <c r="FA109" s="169"/>
      <c r="FB109" s="169"/>
      <c r="FC109" s="169"/>
      <c r="FD109" s="169"/>
      <c r="FE109" s="169"/>
      <c r="FF109" s="169"/>
      <c r="FG109" s="169"/>
      <c r="FH109" s="169"/>
      <c r="FI109" s="169"/>
      <c r="FJ109" s="169"/>
      <c r="FK109" s="169"/>
      <c r="FL109" s="169"/>
      <c r="FM109" s="169"/>
      <c r="FN109" s="169"/>
      <c r="FO109" s="169"/>
      <c r="FP109" s="169"/>
      <c r="FQ109" s="169"/>
      <c r="FR109" s="169"/>
      <c r="FS109" s="169"/>
      <c r="FT109" s="169"/>
      <c r="FU109" s="169"/>
      <c r="FV109" s="169"/>
      <c r="FW109" s="169"/>
      <c r="FX109" s="169"/>
      <c r="FY109" s="169"/>
      <c r="FZ109" s="169"/>
      <c r="GA109" s="169"/>
      <c r="GB109" s="169"/>
      <c r="GC109" s="169"/>
      <c r="GD109" s="169"/>
      <c r="GE109" s="169"/>
      <c r="GF109" s="169"/>
      <c r="GG109" s="169"/>
      <c r="GH109" s="169"/>
      <c r="GI109" s="169"/>
      <c r="GJ109" s="169"/>
      <c r="GK109" s="169"/>
      <c r="GL109" s="169"/>
      <c r="GM109" s="169"/>
      <c r="GN109" s="169"/>
      <c r="GO109" s="169"/>
      <c r="GP109" s="169"/>
      <c r="GQ109" s="169"/>
      <c r="GR109" s="169"/>
      <c r="GS109" s="169"/>
      <c r="GT109" s="169"/>
      <c r="GU109" s="169"/>
      <c r="GV109" s="169"/>
      <c r="GW109" s="169"/>
      <c r="GX109" s="169"/>
      <c r="GY109" s="169"/>
      <c r="GZ109" s="169"/>
      <c r="HA109" s="169"/>
      <c r="HB109" s="169"/>
      <c r="HC109" s="169"/>
      <c r="HD109" s="169"/>
      <c r="HE109" s="169"/>
      <c r="HF109" s="169"/>
      <c r="HG109" s="169"/>
      <c r="HH109" s="169"/>
      <c r="HI109" s="169"/>
      <c r="HJ109" s="169"/>
      <c r="HK109" s="169"/>
      <c r="HL109" s="169"/>
      <c r="HM109" s="169"/>
      <c r="HN109" s="169"/>
      <c r="HO109" s="169"/>
      <c r="HP109" s="169"/>
      <c r="HQ109" s="169"/>
      <c r="HR109" s="169"/>
      <c r="HS109" s="169"/>
      <c r="HT109" s="169"/>
      <c r="HU109" s="169"/>
      <c r="HV109" s="169"/>
      <c r="HW109" s="169"/>
      <c r="HX109" s="169"/>
      <c r="HY109" s="169"/>
      <c r="HZ109" s="169"/>
      <c r="IA109" s="169"/>
      <c r="IB109" s="169"/>
      <c r="IC109" s="169"/>
      <c r="ID109" s="169"/>
      <c r="IE109" s="169"/>
      <c r="IF109" s="169"/>
      <c r="IG109" s="169"/>
      <c r="IH109" s="169"/>
      <c r="II109" s="169"/>
      <c r="IJ109" s="169"/>
      <c r="IK109" s="169"/>
    </row>
    <row r="110" spans="1:247" s="168" customFormat="1" ht="19.95" customHeight="1" x14ac:dyDescent="0.3">
      <c r="A110" s="251" t="s">
        <v>270</v>
      </c>
      <c r="B110" s="394"/>
      <c r="C110" s="394"/>
      <c r="D110" s="394"/>
      <c r="E110" s="394"/>
      <c r="F110" s="394"/>
      <c r="G110" s="394"/>
      <c r="H110" s="394"/>
      <c r="I110" s="394"/>
      <c r="J110" s="394"/>
      <c r="K110" s="394"/>
      <c r="L110" s="481" t="s">
        <v>271</v>
      </c>
      <c r="M110" s="481"/>
      <c r="N110" s="481"/>
      <c r="O110" s="481"/>
      <c r="P110" s="481"/>
      <c r="Q110" s="481"/>
      <c r="R110" s="481"/>
      <c r="S110" s="481"/>
      <c r="T110" s="481"/>
      <c r="U110" s="481"/>
      <c r="V110" s="481"/>
      <c r="W110" s="481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69"/>
      <c r="DH110" s="169"/>
      <c r="DI110" s="169"/>
      <c r="DJ110" s="169"/>
      <c r="DK110" s="169"/>
      <c r="DL110" s="169"/>
      <c r="DM110" s="169"/>
      <c r="DN110" s="169"/>
      <c r="DO110" s="169"/>
      <c r="DP110" s="169"/>
      <c r="DQ110" s="169"/>
      <c r="DR110" s="169"/>
      <c r="DS110" s="169"/>
      <c r="DT110" s="169"/>
      <c r="DU110" s="169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  <c r="EG110" s="169"/>
      <c r="EH110" s="169"/>
      <c r="EI110" s="169"/>
      <c r="EJ110" s="169"/>
      <c r="EK110" s="169"/>
      <c r="EL110" s="169"/>
      <c r="EM110" s="169"/>
      <c r="EN110" s="169"/>
      <c r="EO110" s="169"/>
      <c r="EP110" s="169"/>
      <c r="EQ110" s="169"/>
      <c r="ER110" s="169"/>
      <c r="ES110" s="169"/>
      <c r="ET110" s="169"/>
      <c r="EU110" s="169"/>
      <c r="EV110" s="169"/>
      <c r="EW110" s="169"/>
      <c r="EX110" s="169"/>
      <c r="EY110" s="169"/>
      <c r="EZ110" s="169"/>
      <c r="FA110" s="169"/>
      <c r="FB110" s="169"/>
      <c r="FC110" s="169"/>
      <c r="FD110" s="169"/>
      <c r="FE110" s="169"/>
      <c r="FF110" s="169"/>
      <c r="FG110" s="169"/>
      <c r="FH110" s="169"/>
      <c r="FI110" s="169"/>
      <c r="FJ110" s="169"/>
      <c r="FK110" s="169"/>
      <c r="FL110" s="169"/>
      <c r="FM110" s="169"/>
      <c r="FN110" s="169"/>
      <c r="FO110" s="169"/>
      <c r="FP110" s="169"/>
      <c r="FQ110" s="169"/>
      <c r="FR110" s="169"/>
      <c r="FS110" s="169"/>
      <c r="FT110" s="169"/>
      <c r="FU110" s="169"/>
      <c r="FV110" s="169"/>
      <c r="FW110" s="169"/>
      <c r="FX110" s="169"/>
      <c r="FY110" s="169"/>
      <c r="FZ110" s="169"/>
      <c r="GA110" s="169"/>
      <c r="GB110" s="169"/>
      <c r="GC110" s="169"/>
      <c r="GD110" s="169"/>
      <c r="GE110" s="169"/>
      <c r="GF110" s="169"/>
      <c r="GG110" s="169"/>
      <c r="GH110" s="169"/>
      <c r="GI110" s="169"/>
      <c r="GJ110" s="169"/>
      <c r="GK110" s="169"/>
      <c r="GL110" s="169"/>
      <c r="GM110" s="169"/>
      <c r="GN110" s="169"/>
      <c r="GO110" s="169"/>
      <c r="GP110" s="169"/>
      <c r="GQ110" s="169"/>
      <c r="GR110" s="169"/>
      <c r="GS110" s="169"/>
      <c r="GT110" s="169"/>
      <c r="GU110" s="169"/>
      <c r="GV110" s="169"/>
      <c r="GW110" s="169"/>
      <c r="GX110" s="169"/>
      <c r="GY110" s="169"/>
      <c r="GZ110" s="169"/>
      <c r="HA110" s="169"/>
      <c r="HB110" s="169"/>
      <c r="HC110" s="169"/>
      <c r="HD110" s="169"/>
      <c r="HE110" s="169"/>
      <c r="HF110" s="169"/>
      <c r="HG110" s="169"/>
      <c r="HH110" s="169"/>
      <c r="HI110" s="169"/>
      <c r="HJ110" s="169"/>
      <c r="HK110" s="169"/>
      <c r="HL110" s="169"/>
      <c r="HM110" s="169"/>
      <c r="HN110" s="169"/>
      <c r="HO110" s="169"/>
      <c r="HP110" s="169"/>
      <c r="HQ110" s="169"/>
      <c r="HR110" s="169"/>
      <c r="HS110" s="169"/>
      <c r="HT110" s="169"/>
      <c r="HU110" s="169"/>
      <c r="HV110" s="169"/>
      <c r="HW110" s="169"/>
      <c r="HX110" s="169"/>
      <c r="HY110" s="169"/>
      <c r="HZ110" s="169"/>
      <c r="IA110" s="169"/>
      <c r="IB110" s="169"/>
      <c r="IC110" s="169"/>
      <c r="ID110" s="169"/>
      <c r="IE110" s="169"/>
      <c r="IF110" s="169"/>
      <c r="IG110" s="169"/>
      <c r="IH110" s="169"/>
      <c r="II110" s="169"/>
      <c r="IJ110" s="169"/>
      <c r="IK110" s="169"/>
    </row>
    <row r="111" spans="1:247" s="356" customFormat="1" ht="18" x14ac:dyDescent="0.3">
      <c r="A111" s="395" t="s">
        <v>272</v>
      </c>
      <c r="B111" s="355"/>
      <c r="C111" s="355"/>
      <c r="D111" s="355"/>
      <c r="E111" s="355"/>
      <c r="F111" s="355"/>
      <c r="G111" s="355"/>
      <c r="H111" s="355"/>
      <c r="I111" s="355"/>
      <c r="J111" s="355"/>
      <c r="K111" s="355"/>
      <c r="L111" s="481" t="s">
        <v>63</v>
      </c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  <c r="AZ111" s="357"/>
      <c r="BA111" s="357"/>
      <c r="BB111" s="357"/>
      <c r="BC111" s="357"/>
      <c r="BD111" s="357"/>
      <c r="BE111" s="357"/>
      <c r="BF111" s="357"/>
      <c r="BG111" s="357"/>
      <c r="BH111" s="357"/>
      <c r="BI111" s="357"/>
      <c r="BJ111" s="357"/>
      <c r="BK111" s="357"/>
      <c r="BL111" s="357"/>
      <c r="BM111" s="357"/>
      <c r="BN111" s="357"/>
      <c r="BO111" s="357"/>
      <c r="BP111" s="357"/>
      <c r="BQ111" s="357"/>
      <c r="BR111" s="357"/>
      <c r="BS111" s="357"/>
      <c r="BT111" s="357"/>
      <c r="BU111" s="357"/>
      <c r="BV111" s="357"/>
      <c r="BW111" s="357"/>
      <c r="BX111" s="357"/>
      <c r="BY111" s="357"/>
      <c r="BZ111" s="357"/>
      <c r="CA111" s="357"/>
      <c r="CB111" s="357"/>
      <c r="CC111" s="357"/>
      <c r="CD111" s="357"/>
      <c r="CE111" s="357"/>
      <c r="CF111" s="357"/>
      <c r="CG111" s="357"/>
      <c r="CH111" s="357"/>
      <c r="CI111" s="357"/>
      <c r="CJ111" s="357"/>
      <c r="CK111" s="357"/>
      <c r="CL111" s="357"/>
      <c r="CM111" s="357"/>
      <c r="CN111" s="357"/>
      <c r="CO111" s="357"/>
      <c r="CP111" s="357"/>
      <c r="CQ111" s="357"/>
      <c r="CR111" s="357"/>
      <c r="CS111" s="357"/>
      <c r="CT111" s="357"/>
      <c r="CU111" s="357"/>
      <c r="CV111" s="357"/>
      <c r="CW111" s="357"/>
      <c r="CX111" s="357"/>
      <c r="CY111" s="357"/>
      <c r="CZ111" s="357"/>
      <c r="DA111" s="357"/>
      <c r="DB111" s="357"/>
      <c r="DC111" s="357"/>
      <c r="DD111" s="357"/>
      <c r="DE111" s="357"/>
      <c r="DF111" s="357"/>
      <c r="DG111" s="357"/>
      <c r="DH111" s="357"/>
      <c r="DI111" s="357"/>
      <c r="DJ111" s="357"/>
      <c r="DK111" s="357"/>
      <c r="DL111" s="357"/>
      <c r="DM111" s="357"/>
      <c r="DN111" s="357"/>
      <c r="DO111" s="357"/>
      <c r="DP111" s="357"/>
      <c r="DQ111" s="357"/>
      <c r="DR111" s="357"/>
      <c r="DS111" s="357"/>
      <c r="DT111" s="357"/>
      <c r="DU111" s="357"/>
      <c r="DV111" s="357"/>
      <c r="DW111" s="357"/>
      <c r="DX111" s="357"/>
      <c r="DY111" s="357"/>
      <c r="DZ111" s="357"/>
      <c r="EA111" s="357"/>
      <c r="EB111" s="357"/>
      <c r="EC111" s="357"/>
      <c r="ED111" s="357"/>
      <c r="EE111" s="357"/>
      <c r="EF111" s="357"/>
      <c r="EG111" s="357"/>
      <c r="EH111" s="357"/>
      <c r="EI111" s="357"/>
      <c r="EJ111" s="357"/>
      <c r="EK111" s="357"/>
      <c r="EL111" s="357"/>
      <c r="EM111" s="357"/>
      <c r="EN111" s="357"/>
      <c r="EO111" s="357"/>
      <c r="EP111" s="357"/>
      <c r="EQ111" s="357"/>
      <c r="ER111" s="357"/>
      <c r="ES111" s="357"/>
      <c r="ET111" s="357"/>
      <c r="EU111" s="357"/>
      <c r="EV111" s="357"/>
      <c r="EW111" s="357"/>
      <c r="EX111" s="357"/>
      <c r="EY111" s="357"/>
      <c r="EZ111" s="357"/>
      <c r="FA111" s="357"/>
      <c r="FB111" s="357"/>
      <c r="FC111" s="357"/>
      <c r="FD111" s="357"/>
      <c r="FE111" s="357"/>
      <c r="FF111" s="357"/>
      <c r="FG111" s="357"/>
      <c r="FH111" s="357"/>
      <c r="FI111" s="357"/>
      <c r="FJ111" s="357"/>
      <c r="FK111" s="357"/>
      <c r="FL111" s="357"/>
      <c r="FM111" s="357"/>
      <c r="FN111" s="357"/>
      <c r="FO111" s="357"/>
      <c r="FP111" s="357"/>
      <c r="FQ111" s="357"/>
      <c r="FR111" s="357"/>
      <c r="FS111" s="357"/>
      <c r="FT111" s="357"/>
      <c r="FU111" s="357"/>
      <c r="FV111" s="357"/>
      <c r="FW111" s="357"/>
      <c r="FX111" s="357"/>
      <c r="FY111" s="357"/>
      <c r="FZ111" s="357"/>
      <c r="GA111" s="357"/>
      <c r="GB111" s="357"/>
      <c r="GC111" s="357"/>
      <c r="GD111" s="357"/>
      <c r="GE111" s="357"/>
      <c r="GF111" s="357"/>
      <c r="GG111" s="357"/>
      <c r="GH111" s="357"/>
      <c r="GI111" s="357"/>
      <c r="GJ111" s="357"/>
      <c r="GK111" s="357"/>
      <c r="GL111" s="357"/>
      <c r="GM111" s="357"/>
      <c r="GN111" s="357"/>
      <c r="GO111" s="357"/>
      <c r="GP111" s="357"/>
      <c r="GQ111" s="357"/>
      <c r="GR111" s="357"/>
      <c r="GS111" s="357"/>
      <c r="GT111" s="357"/>
      <c r="GU111" s="357"/>
      <c r="GV111" s="357"/>
      <c r="GW111" s="357"/>
      <c r="GX111" s="357"/>
      <c r="GY111" s="357"/>
      <c r="GZ111" s="357"/>
      <c r="HA111" s="357"/>
      <c r="HB111" s="357"/>
      <c r="HC111" s="357"/>
      <c r="HD111" s="357"/>
      <c r="HE111" s="357"/>
      <c r="HF111" s="357"/>
      <c r="HG111" s="357"/>
      <c r="HH111" s="357"/>
      <c r="HI111" s="357"/>
      <c r="HJ111" s="357"/>
      <c r="HK111" s="357"/>
      <c r="HL111" s="357"/>
      <c r="HM111" s="357"/>
      <c r="HN111" s="357"/>
      <c r="HO111" s="357"/>
      <c r="HP111" s="357"/>
      <c r="HQ111" s="357"/>
      <c r="HR111" s="357"/>
      <c r="HS111" s="357"/>
      <c r="HT111" s="357"/>
      <c r="HU111" s="357"/>
      <c r="HV111" s="357"/>
      <c r="HW111" s="357"/>
      <c r="HX111" s="357"/>
      <c r="HY111" s="357"/>
      <c r="HZ111" s="357"/>
      <c r="IA111" s="357"/>
      <c r="IB111" s="357"/>
      <c r="IC111" s="357"/>
      <c r="ID111" s="357"/>
      <c r="IE111" s="357"/>
      <c r="IF111" s="357"/>
      <c r="IG111" s="357"/>
      <c r="IH111" s="357"/>
      <c r="II111" s="357"/>
      <c r="IJ111" s="357"/>
      <c r="IK111" s="357"/>
    </row>
    <row r="112" spans="1:247" s="168" customFormat="1" ht="18" x14ac:dyDescent="0.3">
      <c r="A112" s="395"/>
      <c r="B112" s="394"/>
      <c r="C112" s="394"/>
      <c r="D112" s="394"/>
      <c r="E112" s="394"/>
      <c r="F112" s="394"/>
      <c r="G112" s="394"/>
      <c r="H112" s="394"/>
      <c r="I112" s="394"/>
      <c r="J112" s="394"/>
      <c r="K112" s="394"/>
      <c r="L112" s="394"/>
      <c r="M112" s="394"/>
      <c r="N112" s="394"/>
      <c r="O112" s="394"/>
      <c r="P112" s="394"/>
      <c r="Q112" s="394"/>
      <c r="R112" s="394"/>
      <c r="S112" s="396"/>
      <c r="T112" s="396"/>
      <c r="U112" s="396"/>
      <c r="V112" s="396"/>
      <c r="W112" s="396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169"/>
      <c r="BS112" s="169"/>
      <c r="BT112" s="169"/>
      <c r="BU112" s="169"/>
      <c r="BV112" s="169"/>
      <c r="BW112" s="169"/>
      <c r="BX112" s="169"/>
      <c r="BY112" s="169"/>
      <c r="BZ112" s="169"/>
      <c r="CA112" s="169"/>
      <c r="CB112" s="169"/>
      <c r="CC112" s="169"/>
      <c r="CD112" s="169"/>
      <c r="CE112" s="169"/>
      <c r="CF112" s="169"/>
      <c r="CG112" s="169"/>
      <c r="CH112" s="169"/>
      <c r="CI112" s="169"/>
      <c r="CJ112" s="169"/>
      <c r="CK112" s="169"/>
      <c r="CL112" s="169"/>
      <c r="CM112" s="169"/>
      <c r="CN112" s="169"/>
      <c r="CO112" s="169"/>
      <c r="CP112" s="169"/>
      <c r="CQ112" s="169"/>
      <c r="CR112" s="169"/>
      <c r="CS112" s="169"/>
      <c r="CT112" s="169"/>
      <c r="CU112" s="169"/>
      <c r="CV112" s="169"/>
      <c r="CW112" s="169"/>
      <c r="CX112" s="169"/>
      <c r="CY112" s="169"/>
      <c r="CZ112" s="169"/>
      <c r="DA112" s="169"/>
      <c r="DB112" s="169"/>
      <c r="DC112" s="169"/>
      <c r="DD112" s="169"/>
      <c r="DE112" s="169"/>
      <c r="DF112" s="169"/>
      <c r="DG112" s="169"/>
      <c r="DH112" s="169"/>
      <c r="DI112" s="169"/>
      <c r="DJ112" s="169"/>
      <c r="DK112" s="169"/>
      <c r="DL112" s="169"/>
      <c r="DM112" s="169"/>
      <c r="DN112" s="169"/>
      <c r="DO112" s="169"/>
      <c r="DP112" s="169"/>
      <c r="DQ112" s="169"/>
      <c r="DR112" s="169"/>
      <c r="DS112" s="169"/>
      <c r="DT112" s="169"/>
      <c r="DU112" s="169"/>
      <c r="DV112" s="169"/>
      <c r="DW112" s="169"/>
      <c r="DX112" s="169"/>
      <c r="DY112" s="169"/>
      <c r="DZ112" s="169"/>
      <c r="EA112" s="169"/>
      <c r="EB112" s="169"/>
      <c r="EC112" s="169"/>
      <c r="ED112" s="169"/>
      <c r="EE112" s="169"/>
      <c r="EF112" s="169"/>
      <c r="EG112" s="169"/>
      <c r="EH112" s="169"/>
      <c r="EI112" s="169"/>
      <c r="EJ112" s="169"/>
      <c r="EK112" s="169"/>
      <c r="EL112" s="169"/>
      <c r="EM112" s="169"/>
      <c r="EN112" s="169"/>
      <c r="EO112" s="169"/>
      <c r="EP112" s="169"/>
      <c r="EQ112" s="169"/>
      <c r="ER112" s="169"/>
      <c r="ES112" s="169"/>
      <c r="ET112" s="169"/>
      <c r="EU112" s="169"/>
      <c r="EV112" s="169"/>
      <c r="EW112" s="169"/>
      <c r="EX112" s="169"/>
      <c r="EY112" s="169"/>
      <c r="EZ112" s="169"/>
      <c r="FA112" s="169"/>
      <c r="FB112" s="169"/>
      <c r="FC112" s="169"/>
      <c r="FD112" s="169"/>
      <c r="FE112" s="169"/>
      <c r="FF112" s="169"/>
      <c r="FG112" s="169"/>
      <c r="FH112" s="169"/>
      <c r="FI112" s="169"/>
      <c r="FJ112" s="169"/>
      <c r="FK112" s="169"/>
      <c r="FL112" s="169"/>
      <c r="FM112" s="169"/>
      <c r="FN112" s="169"/>
      <c r="FO112" s="169"/>
      <c r="FP112" s="169"/>
      <c r="FQ112" s="169"/>
      <c r="FR112" s="169"/>
      <c r="FS112" s="169"/>
      <c r="FT112" s="169"/>
      <c r="FU112" s="169"/>
      <c r="FV112" s="169"/>
      <c r="FW112" s="169"/>
      <c r="FX112" s="169"/>
      <c r="FY112" s="169"/>
      <c r="FZ112" s="169"/>
      <c r="GA112" s="169"/>
      <c r="GB112" s="169"/>
      <c r="GC112" s="169"/>
      <c r="GD112" s="169"/>
      <c r="GE112" s="169"/>
      <c r="GF112" s="169"/>
      <c r="GG112" s="169"/>
      <c r="GH112" s="169"/>
      <c r="GI112" s="169"/>
      <c r="GJ112" s="169"/>
      <c r="GK112" s="169"/>
      <c r="GL112" s="169"/>
      <c r="GM112" s="169"/>
      <c r="GN112" s="169"/>
      <c r="GO112" s="169"/>
      <c r="GP112" s="169"/>
      <c r="GQ112" s="169"/>
      <c r="GR112" s="169"/>
      <c r="GS112" s="169"/>
      <c r="GT112" s="169"/>
      <c r="GU112" s="169"/>
      <c r="GV112" s="169"/>
      <c r="GW112" s="169"/>
      <c r="GX112" s="169"/>
      <c r="GY112" s="169"/>
      <c r="GZ112" s="169"/>
      <c r="HA112" s="169"/>
      <c r="HB112" s="169"/>
      <c r="HC112" s="169"/>
      <c r="HD112" s="169"/>
      <c r="HE112" s="169"/>
      <c r="HF112" s="169"/>
      <c r="HG112" s="169"/>
      <c r="HH112" s="169"/>
      <c r="HI112" s="169"/>
      <c r="HJ112" s="169"/>
      <c r="HK112" s="169"/>
      <c r="HL112" s="169"/>
      <c r="HM112" s="169"/>
      <c r="HN112" s="169"/>
      <c r="HO112" s="169"/>
      <c r="HP112" s="169"/>
      <c r="HQ112" s="169"/>
      <c r="HR112" s="169"/>
      <c r="HS112" s="169"/>
      <c r="HT112" s="169"/>
      <c r="HU112" s="169"/>
      <c r="HV112" s="169"/>
      <c r="HW112" s="169"/>
      <c r="HX112" s="169"/>
      <c r="HY112" s="169"/>
      <c r="HZ112" s="169"/>
      <c r="IA112" s="169"/>
      <c r="IB112" s="169"/>
      <c r="IC112" s="169"/>
      <c r="ID112" s="169"/>
      <c r="IE112" s="169"/>
      <c r="IF112" s="169"/>
      <c r="IG112" s="169"/>
      <c r="IH112" s="169"/>
      <c r="II112" s="169"/>
      <c r="IJ112" s="169"/>
      <c r="IK112" s="169"/>
    </row>
    <row r="113" spans="1:245" s="359" customFormat="1" ht="18" x14ac:dyDescent="0.3">
      <c r="A113" s="397" t="s">
        <v>273</v>
      </c>
      <c r="B113" s="398"/>
      <c r="C113" s="358"/>
      <c r="D113" s="358"/>
      <c r="E113" s="358"/>
      <c r="F113" s="358"/>
      <c r="H113" s="358"/>
      <c r="I113" s="358"/>
      <c r="J113" s="360"/>
      <c r="K113" s="358"/>
      <c r="L113" s="481" t="s">
        <v>275</v>
      </c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Y113" s="361"/>
      <c r="Z113" s="361"/>
      <c r="AA113" s="361"/>
      <c r="AB113" s="361"/>
      <c r="AC113" s="361"/>
      <c r="AD113" s="361"/>
      <c r="AE113" s="361"/>
      <c r="AF113" s="361"/>
      <c r="AG113" s="361"/>
      <c r="AH113" s="361"/>
      <c r="AI113" s="361"/>
      <c r="AJ113" s="361"/>
      <c r="AK113" s="361"/>
      <c r="AL113" s="361"/>
      <c r="AM113" s="361"/>
      <c r="AN113" s="361"/>
      <c r="AO113" s="361"/>
      <c r="AP113" s="361"/>
      <c r="AQ113" s="361"/>
      <c r="AR113" s="361"/>
      <c r="AS113" s="361"/>
      <c r="AT113" s="361"/>
      <c r="AU113" s="361"/>
      <c r="AV113" s="361"/>
      <c r="AW113" s="361"/>
      <c r="AX113" s="361"/>
      <c r="AY113" s="361"/>
      <c r="AZ113" s="361"/>
      <c r="BA113" s="361"/>
      <c r="BB113" s="361"/>
      <c r="BC113" s="361"/>
      <c r="BD113" s="361"/>
      <c r="BE113" s="361"/>
      <c r="BF113" s="361"/>
      <c r="BG113" s="361"/>
      <c r="BH113" s="361"/>
      <c r="BI113" s="361"/>
      <c r="BJ113" s="361"/>
      <c r="BK113" s="361"/>
      <c r="BL113" s="361"/>
      <c r="BM113" s="361"/>
      <c r="BN113" s="361"/>
      <c r="BO113" s="361"/>
      <c r="BP113" s="361"/>
      <c r="BQ113" s="361"/>
      <c r="BR113" s="361"/>
      <c r="BS113" s="361"/>
      <c r="BT113" s="361"/>
      <c r="BU113" s="361"/>
      <c r="BV113" s="361"/>
      <c r="BW113" s="361"/>
      <c r="BX113" s="361"/>
      <c r="BY113" s="361"/>
      <c r="BZ113" s="361"/>
      <c r="CA113" s="361"/>
      <c r="CB113" s="361"/>
      <c r="CC113" s="361"/>
      <c r="CD113" s="361"/>
      <c r="CE113" s="361"/>
      <c r="CF113" s="361"/>
      <c r="CG113" s="361"/>
      <c r="CH113" s="361"/>
      <c r="CI113" s="361"/>
      <c r="CJ113" s="361"/>
      <c r="CK113" s="361"/>
      <c r="CL113" s="361"/>
      <c r="CM113" s="361"/>
      <c r="CN113" s="361"/>
      <c r="CO113" s="361"/>
      <c r="CP113" s="361"/>
      <c r="CQ113" s="361"/>
      <c r="CR113" s="361"/>
      <c r="CS113" s="361"/>
      <c r="CT113" s="361"/>
      <c r="CU113" s="361"/>
      <c r="CV113" s="361"/>
      <c r="CW113" s="361"/>
      <c r="CX113" s="361"/>
      <c r="CY113" s="361"/>
      <c r="CZ113" s="361"/>
      <c r="DA113" s="361"/>
      <c r="DB113" s="361"/>
      <c r="DC113" s="361"/>
      <c r="DD113" s="361"/>
      <c r="DE113" s="361"/>
      <c r="DF113" s="361"/>
      <c r="DG113" s="361"/>
      <c r="DH113" s="361"/>
      <c r="DI113" s="361"/>
      <c r="DJ113" s="361"/>
      <c r="DK113" s="361"/>
      <c r="DL113" s="361"/>
      <c r="DM113" s="361"/>
      <c r="DN113" s="361"/>
      <c r="DO113" s="361"/>
      <c r="DP113" s="361"/>
      <c r="DQ113" s="361"/>
      <c r="DR113" s="361"/>
      <c r="DS113" s="361"/>
      <c r="DT113" s="361"/>
      <c r="DU113" s="361"/>
      <c r="DV113" s="361"/>
      <c r="DW113" s="361"/>
      <c r="DX113" s="361"/>
      <c r="DY113" s="361"/>
      <c r="DZ113" s="361"/>
      <c r="EA113" s="361"/>
      <c r="EB113" s="361"/>
      <c r="EC113" s="361"/>
      <c r="ED113" s="361"/>
      <c r="EE113" s="361"/>
      <c r="EF113" s="361"/>
      <c r="EG113" s="361"/>
      <c r="EH113" s="361"/>
      <c r="EI113" s="361"/>
      <c r="EJ113" s="361"/>
      <c r="EK113" s="361"/>
      <c r="EL113" s="361"/>
      <c r="EM113" s="361"/>
      <c r="EN113" s="361"/>
      <c r="EO113" s="361"/>
      <c r="EP113" s="361"/>
      <c r="EQ113" s="361"/>
      <c r="ER113" s="361"/>
      <c r="ES113" s="361"/>
      <c r="ET113" s="361"/>
      <c r="EU113" s="361"/>
      <c r="EV113" s="361"/>
      <c r="EW113" s="361"/>
      <c r="EX113" s="361"/>
      <c r="EY113" s="361"/>
      <c r="EZ113" s="361"/>
      <c r="FA113" s="361"/>
      <c r="FB113" s="361"/>
      <c r="FC113" s="361"/>
      <c r="FD113" s="361"/>
      <c r="FE113" s="361"/>
      <c r="FF113" s="361"/>
      <c r="FG113" s="361"/>
      <c r="FH113" s="361"/>
      <c r="FI113" s="361"/>
      <c r="FJ113" s="361"/>
      <c r="FK113" s="361"/>
      <c r="FL113" s="361"/>
      <c r="FM113" s="361"/>
      <c r="FN113" s="361"/>
      <c r="FO113" s="361"/>
      <c r="FP113" s="361"/>
      <c r="FQ113" s="361"/>
      <c r="FR113" s="361"/>
      <c r="FS113" s="361"/>
      <c r="FT113" s="361"/>
      <c r="FU113" s="361"/>
      <c r="FV113" s="361"/>
      <c r="FW113" s="361"/>
      <c r="FX113" s="361"/>
      <c r="FY113" s="361"/>
      <c r="FZ113" s="361"/>
      <c r="GA113" s="361"/>
      <c r="GB113" s="361"/>
      <c r="GC113" s="361"/>
      <c r="GD113" s="361"/>
      <c r="GE113" s="361"/>
      <c r="GF113" s="361"/>
      <c r="GG113" s="361"/>
      <c r="GH113" s="361"/>
      <c r="GI113" s="361"/>
      <c r="GJ113" s="361"/>
      <c r="GK113" s="361"/>
      <c r="GL113" s="361"/>
      <c r="GM113" s="361"/>
      <c r="GN113" s="361"/>
      <c r="GO113" s="361"/>
      <c r="GP113" s="361"/>
      <c r="GQ113" s="361"/>
      <c r="GR113" s="361"/>
      <c r="GS113" s="361"/>
      <c r="GT113" s="361"/>
      <c r="GU113" s="361"/>
      <c r="GV113" s="361"/>
      <c r="GW113" s="361"/>
      <c r="GX113" s="361"/>
      <c r="GY113" s="361"/>
      <c r="GZ113" s="361"/>
      <c r="HA113" s="361"/>
      <c r="HB113" s="361"/>
      <c r="HC113" s="361"/>
      <c r="HD113" s="361"/>
      <c r="HE113" s="361"/>
      <c r="HF113" s="361"/>
      <c r="HG113" s="361"/>
      <c r="HH113" s="361"/>
      <c r="HI113" s="361"/>
      <c r="HJ113" s="361"/>
      <c r="HK113" s="361"/>
      <c r="HL113" s="361"/>
      <c r="HM113" s="361"/>
      <c r="HN113" s="361"/>
      <c r="HO113" s="361"/>
      <c r="HP113" s="361"/>
      <c r="HQ113" s="361"/>
      <c r="HR113" s="361"/>
      <c r="HS113" s="361"/>
      <c r="HT113" s="361"/>
      <c r="HU113" s="361"/>
      <c r="HV113" s="361"/>
      <c r="HW113" s="361"/>
      <c r="HX113" s="361"/>
      <c r="HY113" s="361"/>
      <c r="HZ113" s="361"/>
      <c r="IA113" s="361"/>
      <c r="IB113" s="361"/>
      <c r="IC113" s="361"/>
      <c r="ID113" s="361"/>
      <c r="IE113" s="361"/>
      <c r="IF113" s="361"/>
      <c r="IG113" s="361"/>
      <c r="IH113" s="361"/>
      <c r="II113" s="361"/>
      <c r="IJ113" s="361"/>
      <c r="IK113" s="361"/>
    </row>
    <row r="114" spans="1:245" x14ac:dyDescent="0.3">
      <c r="Q114" s="167"/>
      <c r="R114" s="167"/>
      <c r="S114" s="167"/>
      <c r="T114" s="167"/>
      <c r="U114" s="167"/>
      <c r="V114" s="167"/>
      <c r="W114" s="167"/>
    </row>
    <row r="115" spans="1:245" ht="18" x14ac:dyDescent="0.3">
      <c r="A115" s="397" t="s">
        <v>274</v>
      </c>
      <c r="Q115" s="167"/>
      <c r="R115" s="167"/>
      <c r="S115" s="167"/>
      <c r="T115" s="167"/>
      <c r="U115" s="167"/>
      <c r="V115" s="167"/>
      <c r="W115" s="167"/>
    </row>
    <row r="116" spans="1:245" x14ac:dyDescent="0.3">
      <c r="Q116" s="167"/>
      <c r="R116" s="167"/>
      <c r="S116" s="167"/>
      <c r="T116" s="167"/>
      <c r="U116" s="167"/>
      <c r="V116" s="167"/>
      <c r="W116" s="167"/>
    </row>
    <row r="117" spans="1:245" x14ac:dyDescent="0.3">
      <c r="Q117" s="167"/>
      <c r="R117" s="167"/>
      <c r="S117" s="167"/>
      <c r="T117" s="167"/>
      <c r="U117" s="167"/>
      <c r="V117" s="167"/>
      <c r="W117" s="167"/>
    </row>
  </sheetData>
  <mergeCells count="55">
    <mergeCell ref="A99:O99"/>
    <mergeCell ref="A98:O98"/>
    <mergeCell ref="A97:O97"/>
    <mergeCell ref="A91:B91"/>
    <mergeCell ref="A96:O96"/>
    <mergeCell ref="A95:O95"/>
    <mergeCell ref="A75:B75"/>
    <mergeCell ref="A92:B92"/>
    <mergeCell ref="A62:B62"/>
    <mergeCell ref="A77:X77"/>
    <mergeCell ref="A65:X65"/>
    <mergeCell ref="A63:B63"/>
    <mergeCell ref="A87:B87"/>
    <mergeCell ref="A104:O104"/>
    <mergeCell ref="L113:W113"/>
    <mergeCell ref="A100:O100"/>
    <mergeCell ref="A101:O101"/>
    <mergeCell ref="A102:O102"/>
    <mergeCell ref="A105:O105"/>
    <mergeCell ref="L111:W111"/>
    <mergeCell ref="L110:W110"/>
    <mergeCell ref="A103:O103"/>
    <mergeCell ref="A1:X1"/>
    <mergeCell ref="A3:A7"/>
    <mergeCell ref="B3:B7"/>
    <mergeCell ref="C3:E5"/>
    <mergeCell ref="F3:P3"/>
    <mergeCell ref="E6:E7"/>
    <mergeCell ref="J6:J7"/>
    <mergeCell ref="O6:O7"/>
    <mergeCell ref="Q3:X3"/>
    <mergeCell ref="H5:M5"/>
    <mergeCell ref="F5:F7"/>
    <mergeCell ref="U4:V4"/>
    <mergeCell ref="M6:M7"/>
    <mergeCell ref="S4:T4"/>
    <mergeCell ref="F4:G4"/>
    <mergeCell ref="I6:I7"/>
    <mergeCell ref="Q4:R4"/>
    <mergeCell ref="H4:P4"/>
    <mergeCell ref="H6:H7"/>
    <mergeCell ref="P5:P7"/>
    <mergeCell ref="N5:O5"/>
    <mergeCell ref="Q6:X6"/>
    <mergeCell ref="N6:N7"/>
    <mergeCell ref="K6:K7"/>
    <mergeCell ref="W4:X4"/>
    <mergeCell ref="A53:B53"/>
    <mergeCell ref="A59:B59"/>
    <mergeCell ref="G5:G7"/>
    <mergeCell ref="L6:L7"/>
    <mergeCell ref="A25:B25"/>
    <mergeCell ref="D6:D7"/>
    <mergeCell ref="A9:B9"/>
    <mergeCell ref="C6:C7"/>
  </mergeCells>
  <phoneticPr fontId="3" type="noConversion"/>
  <printOptions horizontalCentered="1"/>
  <pageMargins left="0.39370078740157483" right="0.39370078740157483" top="0.78740157480314965" bottom="0.39370078740157483" header="0" footer="0"/>
  <pageSetup paperSize="9" scale="53" fitToHeight="7" orientation="landscape" r:id="rId1"/>
  <headerFooter alignWithMargins="0"/>
  <rowBreaks count="2" manualBreakCount="2">
    <brk id="56" max="23" man="1"/>
    <brk id="8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титульна сторінка</vt:lpstr>
      <vt:lpstr>Бакалавр ІБА</vt:lpstr>
      <vt:lpstr>_3.____Дисципліни_вільного_вибору_студента</vt:lpstr>
      <vt:lpstr>'Бакалавр ІБА'!Заголовки_для_друку</vt:lpstr>
      <vt:lpstr>'Бакалавр ІБА'!Область_друку</vt:lpstr>
      <vt:lpstr>'титульна сторінка'!Область_друку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2017-03-15T09:50:28Z</cp:lastPrinted>
  <dcterms:created xsi:type="dcterms:W3CDTF">2006-09-28T05:33:49Z</dcterms:created>
  <dcterms:modified xsi:type="dcterms:W3CDTF">2024-08-28T08:02:24Z</dcterms:modified>
</cp:coreProperties>
</file>